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kumenti\PLANOVI\PLAN 2023-2025\IZVRŠENJE PLANA I RVI\GODIŠNJI\"/>
    </mc:Choice>
  </mc:AlternateContent>
  <bookViews>
    <workbookView xWindow="0" yWindow="0" windowWidth="28800" windowHeight="12435"/>
  </bookViews>
  <sheets>
    <sheet name="SAŽETAK" sheetId="8" r:id="rId1"/>
    <sheet name="_Račun_prihoda_i_rashoda" sheetId="2" r:id="rId2"/>
    <sheet name="Prihodi i rashodi po izvorima" sheetId="9" r:id="rId3"/>
    <sheet name="Rashodi_prema_funkcijskoj_kl" sheetId="4" r:id="rId4"/>
    <sheet name="Račun_financiranja" sheetId="5" r:id="rId5"/>
    <sheet name="Račun financiranja po izvorima" sheetId="10" r:id="rId6"/>
    <sheet name="POSEBNI_DIO" sheetId="6" r:id="rId7"/>
    <sheet name="List1" sheetId="3" r:id="rId8"/>
  </sheets>
  <definedNames>
    <definedName name="_xlnm.Print_Titles" localSheetId="6">POSEBNI_DIO!$6:$6</definedName>
    <definedName name="_xlnm.Print_Area" localSheetId="1">_Račun_prihoda_i_rashoda!$A$1:$K$128</definedName>
    <definedName name="_xlnm.Print_Area" localSheetId="6">POSEBNI_DIO!$A$1:$H$387</definedName>
    <definedName name="_xlnm.Print_Area" localSheetId="4">Račun_financiranja!$A$1:$K$13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6" l="1"/>
  <c r="G10" i="4" l="1"/>
  <c r="G11" i="4"/>
  <c r="G12" i="4"/>
  <c r="G13" i="4"/>
  <c r="G14" i="4"/>
  <c r="G9" i="4"/>
  <c r="F10" i="4"/>
  <c r="F11" i="4"/>
  <c r="F12" i="4"/>
  <c r="F13" i="4"/>
  <c r="F14" i="4"/>
  <c r="F9" i="4"/>
  <c r="E10" i="4"/>
  <c r="E9" i="4" s="1"/>
  <c r="D18" i="9"/>
  <c r="C18" i="9"/>
  <c r="G30" i="9"/>
  <c r="G32" i="9"/>
  <c r="G34" i="9"/>
  <c r="G36" i="9"/>
  <c r="G37" i="9"/>
  <c r="G39" i="9"/>
  <c r="F30" i="9"/>
  <c r="F32" i="9"/>
  <c r="F34" i="9"/>
  <c r="F36" i="9"/>
  <c r="F37" i="9"/>
  <c r="F39" i="9"/>
  <c r="C37" i="9"/>
  <c r="D37" i="9"/>
  <c r="E38" i="9"/>
  <c r="E35" i="9"/>
  <c r="E33" i="9"/>
  <c r="E31" i="9"/>
  <c r="E29" i="9"/>
  <c r="E28" i="9" s="1"/>
  <c r="G11" i="9"/>
  <c r="G13" i="9"/>
  <c r="G15" i="9"/>
  <c r="G17" i="9"/>
  <c r="G18" i="9"/>
  <c r="G20" i="9"/>
  <c r="F11" i="9"/>
  <c r="F13" i="9"/>
  <c r="F15" i="9"/>
  <c r="F17" i="9"/>
  <c r="F18" i="9"/>
  <c r="F20" i="9"/>
  <c r="E19" i="9"/>
  <c r="E16" i="9"/>
  <c r="E14" i="9"/>
  <c r="E12" i="9"/>
  <c r="E10" i="9"/>
  <c r="E9" i="9" l="1"/>
  <c r="K128" i="2"/>
  <c r="J128" i="2"/>
  <c r="K54" i="2"/>
  <c r="K63" i="2"/>
  <c r="K96" i="2"/>
  <c r="K103" i="2"/>
  <c r="K110" i="2"/>
  <c r="K111" i="2"/>
  <c r="K121" i="2"/>
  <c r="K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2" i="2"/>
  <c r="J83" i="2"/>
  <c r="J84" i="2"/>
  <c r="J85" i="2"/>
  <c r="J88" i="2"/>
  <c r="J89" i="2"/>
  <c r="J90" i="2"/>
  <c r="J91" i="2"/>
  <c r="J92" i="2"/>
  <c r="J93" i="2"/>
  <c r="J94" i="2"/>
  <c r="J95" i="2"/>
  <c r="J96" i="2"/>
  <c r="J97" i="2"/>
  <c r="J98" i="2"/>
  <c r="J99" i="2"/>
  <c r="J103" i="2"/>
  <c r="J104" i="2"/>
  <c r="J105" i="2"/>
  <c r="J110" i="2"/>
  <c r="J111" i="2"/>
  <c r="J112" i="2"/>
  <c r="J113" i="2"/>
  <c r="J115" i="2"/>
  <c r="J117" i="2"/>
  <c r="J118" i="2"/>
  <c r="J119" i="2"/>
  <c r="J120" i="2"/>
  <c r="J121" i="2"/>
  <c r="J122" i="2"/>
  <c r="J123" i="2"/>
  <c r="J53" i="2"/>
  <c r="I122" i="2"/>
  <c r="I121" i="2"/>
  <c r="I118" i="2"/>
  <c r="I112" i="2"/>
  <c r="I108" i="2"/>
  <c r="I107" i="2" s="1"/>
  <c r="I104" i="2"/>
  <c r="I103" i="2" s="1"/>
  <c r="I97" i="2"/>
  <c r="I96" i="2" s="1"/>
  <c r="I88" i="2"/>
  <c r="I76" i="2"/>
  <c r="I69" i="2"/>
  <c r="I64" i="2"/>
  <c r="I60" i="2"/>
  <c r="I58" i="2"/>
  <c r="I55" i="2"/>
  <c r="H100" i="2"/>
  <c r="I101" i="2"/>
  <c r="I100" i="2" s="1"/>
  <c r="G100" i="2"/>
  <c r="F100" i="2"/>
  <c r="F101" i="2"/>
  <c r="K40" i="2"/>
  <c r="K43" i="2"/>
  <c r="J12" i="2"/>
  <c r="J14" i="2"/>
  <c r="J15" i="2"/>
  <c r="J17" i="2"/>
  <c r="J22" i="2"/>
  <c r="J26" i="2"/>
  <c r="J29" i="2"/>
  <c r="J30" i="2"/>
  <c r="J32" i="2"/>
  <c r="J35" i="2"/>
  <c r="J36" i="2"/>
  <c r="J39" i="2"/>
  <c r="J43" i="2"/>
  <c r="G42" i="2"/>
  <c r="H42" i="2"/>
  <c r="I42" i="2"/>
  <c r="I41" i="2" s="1"/>
  <c r="I40" i="2" s="1"/>
  <c r="J40" i="2" s="1"/>
  <c r="G41" i="2"/>
  <c r="G40" i="2" s="1"/>
  <c r="H41" i="2"/>
  <c r="H40" i="2" s="1"/>
  <c r="F42" i="2"/>
  <c r="F41" i="2" s="1"/>
  <c r="F40" i="2" s="1"/>
  <c r="H41" i="6"/>
  <c r="H43" i="6"/>
  <c r="H44" i="6"/>
  <c r="H45" i="6"/>
  <c r="H48" i="6"/>
  <c r="H49" i="6"/>
  <c r="H50" i="6"/>
  <c r="H52" i="6"/>
  <c r="H53" i="6"/>
  <c r="H54" i="6"/>
  <c r="H55" i="6"/>
  <c r="H64" i="6"/>
  <c r="H65" i="6"/>
  <c r="H66" i="6"/>
  <c r="H71" i="6"/>
  <c r="H72" i="6"/>
  <c r="H73" i="6"/>
  <c r="H75" i="6"/>
  <c r="H76" i="6"/>
  <c r="H77" i="6"/>
  <c r="H79" i="6"/>
  <c r="H80" i="6"/>
  <c r="H81" i="6"/>
  <c r="H92" i="6"/>
  <c r="H93" i="6"/>
  <c r="H94" i="6"/>
  <c r="H98" i="6"/>
  <c r="H101" i="6"/>
  <c r="H102" i="6"/>
  <c r="H103" i="6"/>
  <c r="H107" i="6"/>
  <c r="H114" i="6"/>
  <c r="H120" i="6"/>
  <c r="H121" i="6"/>
  <c r="H122" i="6"/>
  <c r="H124" i="6"/>
  <c r="H125" i="6"/>
  <c r="H126" i="6"/>
  <c r="H128" i="6"/>
  <c r="H129" i="6"/>
  <c r="H130" i="6"/>
  <c r="H131" i="6"/>
  <c r="H134" i="6"/>
  <c r="H135" i="6"/>
  <c r="H136" i="6"/>
  <c r="H137" i="6"/>
  <c r="H139" i="6"/>
  <c r="H140" i="6"/>
  <c r="H141" i="6"/>
  <c r="H142" i="6"/>
  <c r="H145" i="6"/>
  <c r="H169" i="6"/>
  <c r="H174" i="6"/>
  <c r="H175" i="6"/>
  <c r="H199" i="6"/>
  <c r="H200" i="6"/>
  <c r="H226" i="6"/>
  <c r="H256" i="6"/>
  <c r="H257" i="6"/>
  <c r="H258" i="6"/>
  <c r="H264" i="6"/>
  <c r="H268" i="6"/>
  <c r="H270" i="6"/>
  <c r="H271" i="6"/>
  <c r="H272" i="6"/>
  <c r="H276" i="6"/>
  <c r="H277" i="6"/>
  <c r="H278" i="6"/>
  <c r="H288" i="6"/>
  <c r="H289" i="6"/>
  <c r="H290" i="6"/>
  <c r="H296" i="6"/>
  <c r="H297" i="6"/>
  <c r="H304" i="6"/>
  <c r="H305" i="6"/>
  <c r="H306" i="6"/>
  <c r="H322" i="6"/>
  <c r="H323" i="6"/>
  <c r="H330" i="6"/>
  <c r="H331" i="6"/>
  <c r="H332" i="6"/>
  <c r="H335" i="6"/>
  <c r="H336" i="6"/>
  <c r="H339" i="6"/>
  <c r="H340" i="6"/>
  <c r="H341" i="6"/>
  <c r="H344" i="6"/>
  <c r="H373" i="6"/>
  <c r="H374" i="6"/>
  <c r="H375" i="6"/>
  <c r="H379" i="6"/>
  <c r="H10" i="6"/>
  <c r="H11" i="6"/>
  <c r="H12" i="6"/>
  <c r="H13" i="6"/>
  <c r="H14" i="6"/>
  <c r="F13" i="6"/>
  <c r="G13" i="6"/>
  <c r="I111" i="2" l="1"/>
  <c r="I110" i="2" s="1"/>
  <c r="I63" i="2"/>
  <c r="I54" i="2"/>
  <c r="I53" i="2" s="1"/>
  <c r="K42" i="2"/>
  <c r="K41" i="2"/>
  <c r="J42" i="2"/>
  <c r="J41" i="2"/>
  <c r="G222" i="6"/>
  <c r="F354" i="6"/>
  <c r="E354" i="6"/>
  <c r="F314" i="6"/>
  <c r="E314" i="6"/>
  <c r="G319" i="6"/>
  <c r="G317" i="6"/>
  <c r="G315" i="6" s="1"/>
  <c r="G314" i="6" s="1"/>
  <c r="G228" i="6" l="1"/>
  <c r="G372" i="6"/>
  <c r="G369" i="6"/>
  <c r="G365" i="6"/>
  <c r="G342" i="6"/>
  <c r="G341" i="6" s="1"/>
  <c r="G168" i="6"/>
  <c r="G167" i="6"/>
  <c r="G254" i="6"/>
  <c r="G252" i="6"/>
  <c r="G251" i="6"/>
  <c r="G250" i="6"/>
  <c r="G249" i="6"/>
  <c r="G248" i="6"/>
  <c r="G246" i="6"/>
  <c r="G245" i="6"/>
  <c r="G244" i="6"/>
  <c r="G243" i="6"/>
  <c r="G242" i="6"/>
  <c r="G240" i="6"/>
  <c r="G238" i="6"/>
  <c r="G237" i="6"/>
  <c r="G234" i="6"/>
  <c r="G231" i="6" l="1"/>
  <c r="G230" i="6" s="1"/>
  <c r="G69" i="6" l="1"/>
  <c r="F374" i="6" l="1"/>
  <c r="F340" i="6"/>
  <c r="F335" i="6"/>
  <c r="F331" i="6"/>
  <c r="F322" i="6"/>
  <c r="F305" i="6"/>
  <c r="F304" i="6" s="1"/>
  <c r="F296" i="6"/>
  <c r="F289" i="6"/>
  <c r="F276" i="6"/>
  <c r="F277" i="6" s="1"/>
  <c r="F270" i="6"/>
  <c r="F271" i="6" s="1"/>
  <c r="G268" i="6"/>
  <c r="F256" i="6"/>
  <c r="F257" i="6" s="1"/>
  <c r="F230" i="6"/>
  <c r="F199" i="6"/>
  <c r="F174" i="6"/>
  <c r="F11" i="6" s="1"/>
  <c r="F141" i="6"/>
  <c r="F135" i="6"/>
  <c r="F136" i="6" s="1"/>
  <c r="F130" i="6"/>
  <c r="F129" i="6" s="1"/>
  <c r="F128" i="6" s="1"/>
  <c r="F124" i="6"/>
  <c r="F125" i="6" s="1"/>
  <c r="G126" i="6"/>
  <c r="G124" i="6" s="1"/>
  <c r="G125" i="6" s="1"/>
  <c r="E124" i="6"/>
  <c r="E125" i="6" s="1"/>
  <c r="F120" i="6"/>
  <c r="F121" i="6" s="1"/>
  <c r="F115" i="6"/>
  <c r="F116" i="6" s="1"/>
  <c r="F110" i="6"/>
  <c r="F111" i="6" s="1"/>
  <c r="F101" i="6"/>
  <c r="F102" i="6" s="1"/>
  <c r="F92" i="6"/>
  <c r="F93" i="6" s="1"/>
  <c r="F83" i="6"/>
  <c r="F84" i="6" s="1"/>
  <c r="F79" i="6"/>
  <c r="F80" i="6" s="1"/>
  <c r="F75" i="6"/>
  <c r="F76" i="6" s="1"/>
  <c r="G77" i="6"/>
  <c r="G75" i="6" s="1"/>
  <c r="G76" i="6" s="1"/>
  <c r="E75" i="6"/>
  <c r="E76" i="6" s="1"/>
  <c r="F71" i="6"/>
  <c r="F72" i="6" s="1"/>
  <c r="F64" i="6"/>
  <c r="F65" i="6" s="1"/>
  <c r="F54" i="6"/>
  <c r="F53" i="6"/>
  <c r="F48" i="6"/>
  <c r="F49" i="6" s="1"/>
  <c r="G50" i="6"/>
  <c r="G48" i="6" s="1"/>
  <c r="G49" i="6" s="1"/>
  <c r="E48" i="6"/>
  <c r="E49" i="6" s="1"/>
  <c r="F43" i="6"/>
  <c r="F44" i="6" s="1"/>
  <c r="F16" i="6"/>
  <c r="F12" i="6" l="1"/>
  <c r="F14" i="6"/>
  <c r="F373" i="6"/>
  <c r="F288" i="6"/>
  <c r="F330" i="6"/>
  <c r="F339" i="6"/>
  <c r="F114" i="6"/>
  <c r="F52" i="6"/>
  <c r="F140" i="6"/>
  <c r="F134" i="6"/>
  <c r="F15" i="6"/>
  <c r="F17" i="6"/>
  <c r="F9" i="6" s="1"/>
  <c r="E374" i="6"/>
  <c r="E340" i="6"/>
  <c r="E335" i="6"/>
  <c r="E331" i="6"/>
  <c r="E322" i="6"/>
  <c r="E305" i="6"/>
  <c r="E304" i="6" s="1"/>
  <c r="E296" i="6"/>
  <c r="E289" i="6"/>
  <c r="E276" i="6"/>
  <c r="E277" i="6" s="1"/>
  <c r="E270" i="6"/>
  <c r="E271" i="6" s="1"/>
  <c r="E256" i="6"/>
  <c r="E257" i="6" s="1"/>
  <c r="E230" i="6"/>
  <c r="E14" i="6" s="1"/>
  <c r="E199" i="6"/>
  <c r="E12" i="6" s="1"/>
  <c r="E174" i="6"/>
  <c r="E11" i="6" s="1"/>
  <c r="E141" i="6"/>
  <c r="E135" i="6"/>
  <c r="E130" i="6"/>
  <c r="E120" i="6"/>
  <c r="E115" i="6"/>
  <c r="E110" i="6"/>
  <c r="E101" i="6"/>
  <c r="E92" i="6"/>
  <c r="E83" i="6"/>
  <c r="E79" i="6"/>
  <c r="E71" i="6"/>
  <c r="E64" i="6"/>
  <c r="E53" i="6"/>
  <c r="E54" i="6"/>
  <c r="E43" i="6"/>
  <c r="E44" i="6" s="1"/>
  <c r="B10" i="4"/>
  <c r="D14" i="9"/>
  <c r="G14" i="9" s="1"/>
  <c r="H9" i="2"/>
  <c r="H45" i="2" s="1"/>
  <c r="K30" i="8"/>
  <c r="J31" i="8"/>
  <c r="J30" i="8"/>
  <c r="J10" i="8"/>
  <c r="J12" i="8"/>
  <c r="J13" i="8"/>
  <c r="J14" i="8"/>
  <c r="J9" i="8"/>
  <c r="K10" i="8"/>
  <c r="K12" i="8"/>
  <c r="K13" i="8"/>
  <c r="K14" i="8"/>
  <c r="K15" i="8"/>
  <c r="K9" i="8"/>
  <c r="I9" i="8"/>
  <c r="E373" i="6" l="1"/>
  <c r="E13" i="6"/>
  <c r="E114" i="6"/>
  <c r="E52" i="6"/>
  <c r="E330" i="6"/>
  <c r="E288" i="6"/>
  <c r="E140" i="6"/>
  <c r="G362" i="6" l="1"/>
  <c r="G360" i="6"/>
  <c r="G358" i="6"/>
  <c r="G356" i="6"/>
  <c r="G355" i="6" l="1"/>
  <c r="G354" i="6" s="1"/>
  <c r="F86" i="2"/>
  <c r="I18" i="2"/>
  <c r="F18" i="2"/>
  <c r="I86" i="2" l="1"/>
  <c r="I38" i="2"/>
  <c r="D38" i="9" l="1"/>
  <c r="G38" i="9" s="1"/>
  <c r="C38" i="9"/>
  <c r="B38" i="9"/>
  <c r="F38" i="9" s="1"/>
  <c r="D35" i="9"/>
  <c r="G35" i="9" s="1"/>
  <c r="C35" i="9"/>
  <c r="B35" i="9"/>
  <c r="D33" i="9"/>
  <c r="G33" i="9" s="1"/>
  <c r="C33" i="9"/>
  <c r="B33" i="9"/>
  <c r="F33" i="9" s="1"/>
  <c r="D31" i="9"/>
  <c r="G31" i="9" s="1"/>
  <c r="C31" i="9"/>
  <c r="B31" i="9"/>
  <c r="F31" i="9" s="1"/>
  <c r="D29" i="9"/>
  <c r="C29" i="9"/>
  <c r="B29" i="9"/>
  <c r="F29" i="9" s="1"/>
  <c r="C16" i="9"/>
  <c r="C19" i="9"/>
  <c r="D19" i="9"/>
  <c r="G19" i="9" s="1"/>
  <c r="D16" i="9"/>
  <c r="G16" i="9" s="1"/>
  <c r="C14" i="9"/>
  <c r="C12" i="9"/>
  <c r="D12" i="9"/>
  <c r="G12" i="9" s="1"/>
  <c r="C10" i="9"/>
  <c r="D10" i="9"/>
  <c r="B19" i="9"/>
  <c r="F19" i="9" s="1"/>
  <c r="B16" i="9"/>
  <c r="F16" i="9" s="1"/>
  <c r="B14" i="9"/>
  <c r="F14" i="9" s="1"/>
  <c r="B12" i="9"/>
  <c r="F12" i="9" s="1"/>
  <c r="B10" i="9"/>
  <c r="B28" i="9" l="1"/>
  <c r="F28" i="9" s="1"/>
  <c r="F35" i="9"/>
  <c r="D28" i="9"/>
  <c r="G28" i="9" s="1"/>
  <c r="G29" i="9"/>
  <c r="C28" i="9"/>
  <c r="D9" i="9"/>
  <c r="G10" i="9"/>
  <c r="C9" i="9"/>
  <c r="B9" i="9"/>
  <c r="F10" i="9"/>
  <c r="F55" i="2"/>
  <c r="F97" i="2"/>
  <c r="F60" i="2"/>
  <c r="F117" i="2"/>
  <c r="F113" i="2"/>
  <c r="F112" i="2" s="1"/>
  <c r="F119" i="2"/>
  <c r="F94" i="2"/>
  <c r="F88" i="2" s="1"/>
  <c r="F9" i="9" l="1"/>
  <c r="G9" i="9"/>
  <c r="G119" i="6" l="1"/>
  <c r="J23" i="8" l="1"/>
  <c r="I23" i="8"/>
  <c r="H23" i="8"/>
  <c r="G23" i="8"/>
  <c r="F23" i="8"/>
  <c r="I12" i="8"/>
  <c r="H12" i="8"/>
  <c r="G12" i="8"/>
  <c r="F12" i="8"/>
  <c r="H9" i="8"/>
  <c r="G9" i="8"/>
  <c r="F9" i="8"/>
  <c r="F15" i="8" s="1"/>
  <c r="G15" i="8" l="1"/>
  <c r="G24" i="8" s="1"/>
  <c r="G31" i="8" s="1"/>
  <c r="G32" i="8" s="1"/>
  <c r="I15" i="8"/>
  <c r="H15" i="8"/>
  <c r="H24" i="8" s="1"/>
  <c r="H31" i="8" s="1"/>
  <c r="H32" i="8" s="1"/>
  <c r="F24" i="8"/>
  <c r="F31" i="8" s="1"/>
  <c r="F32" i="8"/>
  <c r="I24" i="8" l="1"/>
  <c r="I31" i="8" s="1"/>
  <c r="I32" i="8" s="1"/>
  <c r="G132" i="6" l="1"/>
  <c r="E129" i="6" l="1"/>
  <c r="E128" i="6" s="1"/>
  <c r="G131" i="6"/>
  <c r="G224" i="6"/>
  <c r="G225" i="6" l="1"/>
  <c r="G223" i="6" s="1"/>
  <c r="G130" i="6" l="1"/>
  <c r="G129" i="6" s="1"/>
  <c r="G128" i="6" s="1"/>
  <c r="I28" i="2" l="1"/>
  <c r="F28" i="2"/>
  <c r="G37" i="2"/>
  <c r="I11" i="2"/>
  <c r="G180" i="6"/>
  <c r="G205" i="6"/>
  <c r="G307" i="6"/>
  <c r="E116" i="6"/>
  <c r="E111" i="6"/>
  <c r="E80" i="6"/>
  <c r="E16" i="6"/>
  <c r="J28" i="2" l="1"/>
  <c r="E121" i="6"/>
  <c r="E65" i="6"/>
  <c r="E93" i="6"/>
  <c r="E102" i="6"/>
  <c r="E136" i="6"/>
  <c r="E134" i="6"/>
  <c r="E84" i="6"/>
  <c r="E72" i="6"/>
  <c r="E10" i="6" l="1"/>
  <c r="E339" i="6"/>
  <c r="E139" i="6" s="1"/>
  <c r="G110" i="2"/>
  <c r="G9" i="2"/>
  <c r="C10" i="4"/>
  <c r="C9" i="4" s="1"/>
  <c r="G53" i="2"/>
  <c r="E17" i="6" l="1"/>
  <c r="E9" i="6" s="1"/>
  <c r="E15" i="6"/>
  <c r="E387" i="6" s="1"/>
  <c r="G128" i="2"/>
  <c r="F122" i="2"/>
  <c r="F121" i="2" s="1"/>
  <c r="F118" i="2"/>
  <c r="F108" i="2"/>
  <c r="F107" i="2" s="1"/>
  <c r="F104" i="2"/>
  <c r="F103" i="2" s="1"/>
  <c r="F96" i="2"/>
  <c r="F76" i="2"/>
  <c r="F69" i="2"/>
  <c r="F64" i="2"/>
  <c r="F58" i="2"/>
  <c r="F54" i="2" s="1"/>
  <c r="F38" i="2"/>
  <c r="J38" i="2" s="1"/>
  <c r="F34" i="2"/>
  <c r="F33" i="2" s="1"/>
  <c r="F31" i="2"/>
  <c r="F25" i="2"/>
  <c r="F24" i="2" s="1"/>
  <c r="F21" i="2"/>
  <c r="F20" i="2" s="1"/>
  <c r="F16" i="2"/>
  <c r="I13" i="2"/>
  <c r="F11" i="2"/>
  <c r="J11" i="2" s="1"/>
  <c r="F63" i="2" l="1"/>
  <c r="E8" i="6"/>
  <c r="F53" i="2"/>
  <c r="G37" i="6"/>
  <c r="G57" i="6"/>
  <c r="G265" i="6"/>
  <c r="G282" i="6"/>
  <c r="G294" i="6"/>
  <c r="G327" i="6"/>
  <c r="G347" i="6"/>
  <c r="G383" i="6"/>
  <c r="G384" i="6"/>
  <c r="G385" i="6"/>
  <c r="G81" i="6"/>
  <c r="G196" i="6"/>
  <c r="G202" i="6"/>
  <c r="G215" i="6"/>
  <c r="G218" i="6"/>
  <c r="G274" i="6"/>
  <c r="G285" i="6"/>
  <c r="G293" i="6"/>
  <c r="G382" i="6"/>
  <c r="G41" i="6"/>
  <c r="G59" i="6"/>
  <c r="G91" i="6"/>
  <c r="G137" i="6"/>
  <c r="G178" i="6"/>
  <c r="G181" i="6"/>
  <c r="G184" i="6"/>
  <c r="G185" i="6"/>
  <c r="G190" i="6"/>
  <c r="G195" i="6"/>
  <c r="G206" i="6"/>
  <c r="G209" i="6"/>
  <c r="G217" i="6"/>
  <c r="G221" i="6"/>
  <c r="G273" i="6"/>
  <c r="G280" i="6"/>
  <c r="G292" i="6"/>
  <c r="G299" i="6"/>
  <c r="G302" i="6"/>
  <c r="G310" i="6"/>
  <c r="G325" i="6"/>
  <c r="G337" i="6"/>
  <c r="G345" i="6"/>
  <c r="G61" i="6"/>
  <c r="G62" i="6"/>
  <c r="G87" i="6"/>
  <c r="G88" i="6"/>
  <c r="G118" i="6"/>
  <c r="G117" i="6" s="1"/>
  <c r="G143" i="6"/>
  <c r="G142" i="6" s="1"/>
  <c r="G171" i="6"/>
  <c r="G169" i="6" s="1"/>
  <c r="G172" i="6"/>
  <c r="G176" i="6"/>
  <c r="G188" i="6"/>
  <c r="G193" i="6"/>
  <c r="G197" i="6"/>
  <c r="G212" i="6"/>
  <c r="G219" i="6"/>
  <c r="G283" i="6"/>
  <c r="G36" i="6"/>
  <c r="G45" i="6"/>
  <c r="G43" i="6" s="1"/>
  <c r="G44" i="6" s="1"/>
  <c r="G56" i="6"/>
  <c r="G60" i="6"/>
  <c r="G86" i="6"/>
  <c r="G108" i="6"/>
  <c r="G113" i="6"/>
  <c r="G112" i="6" s="1"/>
  <c r="G187" i="6"/>
  <c r="G191" i="6"/>
  <c r="G203" i="6"/>
  <c r="G207" i="6"/>
  <c r="G211" i="6"/>
  <c r="G281" i="6"/>
  <c r="G286" i="6"/>
  <c r="G332" i="6"/>
  <c r="G381" i="6"/>
  <c r="G58" i="6"/>
  <c r="G66" i="6"/>
  <c r="G64" i="6" s="1"/>
  <c r="G73" i="6"/>
  <c r="G90" i="6"/>
  <c r="G98" i="6"/>
  <c r="G122" i="6"/>
  <c r="G177" i="6"/>
  <c r="G189" i="6"/>
  <c r="G194" i="6"/>
  <c r="G213" i="6"/>
  <c r="G220" i="6"/>
  <c r="G226" i="6"/>
  <c r="G279" i="6"/>
  <c r="G284" i="6"/>
  <c r="G291" i="6"/>
  <c r="G300" i="6"/>
  <c r="G313" i="6"/>
  <c r="G324" i="6"/>
  <c r="G349" i="6"/>
  <c r="G351" i="6"/>
  <c r="F13" i="2"/>
  <c r="F10" i="2" s="1"/>
  <c r="I81" i="2"/>
  <c r="F27" i="2"/>
  <c r="F111" i="2"/>
  <c r="F110" i="2" s="1"/>
  <c r="I120" i="2"/>
  <c r="I21" i="2"/>
  <c r="I116" i="2"/>
  <c r="I16" i="2"/>
  <c r="I25" i="2"/>
  <c r="I31" i="2"/>
  <c r="J31" i="2" s="1"/>
  <c r="F37" i="2"/>
  <c r="B9" i="4"/>
  <c r="J13" i="2" l="1"/>
  <c r="I20" i="2"/>
  <c r="J21" i="2"/>
  <c r="I24" i="2"/>
  <c r="J25" i="2"/>
  <c r="I10" i="2"/>
  <c r="J16" i="2"/>
  <c r="G344" i="6"/>
  <c r="G340" i="6" s="1"/>
  <c r="G339" i="6" s="1"/>
  <c r="G375" i="6"/>
  <c r="G290" i="6"/>
  <c r="G264" i="6"/>
  <c r="G256" i="6" s="1"/>
  <c r="G272" i="6"/>
  <c r="G85" i="6"/>
  <c r="G379" i="6"/>
  <c r="G336" i="6"/>
  <c r="G323" i="6"/>
  <c r="G306" i="6"/>
  <c r="G297" i="6"/>
  <c r="G278" i="6"/>
  <c r="G258" i="6"/>
  <c r="G200" i="6"/>
  <c r="G199" i="6" s="1"/>
  <c r="G175" i="6"/>
  <c r="G174" i="6" s="1"/>
  <c r="G11" i="6" s="1"/>
  <c r="G145" i="6"/>
  <c r="G141" i="6" s="1"/>
  <c r="G89" i="6"/>
  <c r="G107" i="6"/>
  <c r="G103" i="6"/>
  <c r="G94" i="6"/>
  <c r="G18" i="6"/>
  <c r="G55" i="6"/>
  <c r="F9" i="2"/>
  <c r="F45" i="2" s="1"/>
  <c r="D10" i="4"/>
  <c r="I34" i="2"/>
  <c r="I27" i="2"/>
  <c r="I37" i="2"/>
  <c r="J37" i="2" s="1"/>
  <c r="I33" i="2" l="1"/>
  <c r="J33" i="2" s="1"/>
  <c r="J34" i="2"/>
  <c r="J27" i="2"/>
  <c r="K27" i="2"/>
  <c r="K33" i="2"/>
  <c r="K24" i="2"/>
  <c r="J24" i="2"/>
  <c r="K10" i="2"/>
  <c r="J10" i="2"/>
  <c r="I9" i="2"/>
  <c r="K9" i="2" s="1"/>
  <c r="J20" i="2"/>
  <c r="K20" i="2"/>
  <c r="G16" i="6"/>
  <c r="H16" i="6" s="1"/>
  <c r="H18" i="6"/>
  <c r="G140" i="6"/>
  <c r="G15" i="6"/>
  <c r="H15" i="6" s="1"/>
  <c r="G17" i="6"/>
  <c r="H17" i="6" s="1"/>
  <c r="H110" i="2"/>
  <c r="H53" i="2"/>
  <c r="F128" i="2"/>
  <c r="G135" i="6"/>
  <c r="G289" i="6"/>
  <c r="G374" i="6"/>
  <c r="G276" i="6"/>
  <c r="G277" i="6" s="1"/>
  <c r="G331" i="6"/>
  <c r="G330" i="6" s="1"/>
  <c r="G65" i="6"/>
  <c r="G257" i="6"/>
  <c r="G12" i="6" s="1"/>
  <c r="G322" i="6"/>
  <c r="G71" i="6"/>
  <c r="G72" i="6" s="1"/>
  <c r="G79" i="6"/>
  <c r="G80" i="6" s="1"/>
  <c r="G92" i="6"/>
  <c r="G93" i="6" s="1"/>
  <c r="G115" i="6"/>
  <c r="G296" i="6"/>
  <c r="G14" i="6" s="1"/>
  <c r="G305" i="6"/>
  <c r="G304" i="6" s="1"/>
  <c r="G270" i="6"/>
  <c r="G271" i="6" s="1"/>
  <c r="G10" i="6" s="1"/>
  <c r="G335" i="6"/>
  <c r="G110" i="6"/>
  <c r="G111" i="6" s="1"/>
  <c r="G120" i="6"/>
  <c r="G121" i="6" s="1"/>
  <c r="D9" i="4"/>
  <c r="G373" i="6" l="1"/>
  <c r="G288" i="6"/>
  <c r="G139" i="6"/>
  <c r="G114" i="6"/>
  <c r="G136" i="6"/>
  <c r="G134" i="6"/>
  <c r="G116" i="6"/>
  <c r="G101" i="6"/>
  <c r="G102" i="6" s="1"/>
  <c r="G83" i="6"/>
  <c r="G84" i="6" s="1"/>
  <c r="G53" i="6"/>
  <c r="G54" i="6"/>
  <c r="H128" i="2"/>
  <c r="G9" i="6" l="1"/>
  <c r="H9" i="6" s="1"/>
  <c r="F10" i="6"/>
  <c r="I128" i="2"/>
  <c r="G387" i="6" l="1"/>
  <c r="F139" i="6"/>
  <c r="G8" i="6"/>
  <c r="F387" i="6" l="1"/>
  <c r="H387" i="6" s="1"/>
  <c r="F8" i="6"/>
  <c r="H8" i="6" s="1"/>
  <c r="J9" i="2"/>
  <c r="I45" i="2"/>
  <c r="J45" i="2" l="1"/>
  <c r="K45" i="2"/>
</calcChain>
</file>

<file path=xl/sharedStrings.xml><?xml version="1.0" encoding="utf-8"?>
<sst xmlns="http://schemas.openxmlformats.org/spreadsheetml/2006/main" count="773" uniqueCount="268">
  <si>
    <t>I. OPĆI DIO</t>
  </si>
  <si>
    <t>A) SAŽETAK RAČUNA PRIHODA I RASHODA</t>
  </si>
  <si>
    <t>PRIHODI UKUPNO</t>
  </si>
  <si>
    <t>RASHODI UKUPNO</t>
  </si>
  <si>
    <t>RAZLIKA - VIŠAK / MANJAK</t>
  </si>
  <si>
    <t>B) SAŽETAK RAČUNA FINANCIRANJA</t>
  </si>
  <si>
    <t>NETO FINANCIRANJE</t>
  </si>
  <si>
    <t>VIŠAK / MANJAK + NETO FINANCIRANJE</t>
  </si>
  <si>
    <t>A. RAČUN PRIHODA I RASHODA</t>
  </si>
  <si>
    <t>Prihodi poslovanja</t>
  </si>
  <si>
    <t>Pomoći iz inozemstva i od subjekata unutar općeg proračuna</t>
  </si>
  <si>
    <t>Pomoći od međunarodnih organizacija te institucija i tijela EU</t>
  </si>
  <si>
    <t>Tekuće pomoći od tijela i institucija EU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</si>
  <si>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</si>
  <si>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</si>
  <si>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</si>
  <si>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</si>
  <si>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</si>
  <si>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</si>
  <si>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</si>
  <si>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</si>
  <si>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 i depozite po viđenju</t>
  </si>
  <si>
    <t>Prihodi od pozitivnih tečajnih razlika i razlika zbog primjene valutne klauzule</t>
  </si>
  <si>
    <t>Vlastiti prihodi</t>
  </si>
  <si>
    <t>Prihodi od upravnih i administrativnih pristojbi, pristojbi po posebnim propisima i naknada</t>
  </si>
  <si>
    <t>Prihodi po posebnim propisima</t>
  </si>
  <si>
    <t>Ostali nespomenuti prihodi</t>
  </si>
  <si>
    <t>Ostali prihodi za posebne namjene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</si>
  <si>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</si>
  <si>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</si>
  <si>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</si>
  <si>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 i povrat donacija po protestiranim jamstvima</t>
  </si>
  <si>
    <t>Tekuće donacije</t>
  </si>
  <si>
    <t>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</si>
  <si>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</si>
  <si>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</si>
  <si>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</si>
  <si>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</si>
  <si>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1.1.</t>
  </si>
  <si>
    <t>Opći prihodi i primici</t>
  </si>
  <si>
    <t>Ostali prihodi</t>
  </si>
  <si>
    <t>RASHODI POSLOVANJA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</si>
  <si>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</si>
  <si>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</si>
  <si>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</si>
  <si>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</si>
  <si>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</si>
  <si>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</si>
  <si>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</si>
  <si>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Plaće za prekovremeni rad</t>
  </si>
  <si>
    <t>Doprinosi za obvezno osiguranje u slučaju nezaposlenosti-tužbe</t>
  </si>
  <si>
    <t>EU Pomoći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</si>
  <si>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</si>
  <si>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</si>
  <si>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</si>
  <si>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</si>
  <si>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</si>
  <si>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</si>
  <si>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</si>
  <si>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</si>
  <si>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</si>
  <si>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</si>
  <si>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</si>
  <si>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</si>
  <si>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</si>
  <si>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</si>
  <si>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</si>
  <si>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</si>
  <si>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</si>
  <si>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</si>
  <si>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</si>
  <si>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</si>
  <si>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</si>
  <si>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</si>
  <si>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</si>
  <si>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</si>
  <si>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povjerenstva i slično</t>
  </si>
  <si>
    <t>Premije osiguranja</t>
  </si>
  <si>
    <t>Reprezentacija</t>
  </si>
  <si>
    <t>Članarine i norme</t>
  </si>
  <si>
    <t>Pristojbe i naknade</t>
  </si>
  <si>
    <t>Uredski materijal</t>
  </si>
  <si>
    <t>Sitan inventar i auto gume</t>
  </si>
  <si>
    <t>Službena odjeća i obuća</t>
  </si>
  <si>
    <t>Članarine</t>
  </si>
  <si>
    <t>Troškovi sudskih postupaka</t>
  </si>
  <si>
    <t>3211</t>
  </si>
  <si>
    <t>3213</t>
  </si>
  <si>
    <t>Naknade za rad predstavničkih i izvršnih tijela, povjerenstava i slično</t>
  </si>
  <si>
    <t>Financijski rashodi</t>
  </si>
  <si>
    <t>Ostali financijski rashodi</t>
  </si>
  <si>
    <t>Bankarske usluge i usluge platnog prometa</t>
  </si>
  <si>
    <t>Zatezne kamate</t>
  </si>
  <si>
    <t>Naknade građanima i kućanstvima na temelju osiguranja</t>
  </si>
  <si>
    <t>Ostale naknade građanima i kućanstvima iz proračuna</t>
  </si>
  <si>
    <t>Naknade građanima i kućanstvima u naravi</t>
  </si>
  <si>
    <t>Naknade građanima i kućanstvima iz EU sredstava - Školska shema I Medni dan</t>
  </si>
  <si>
    <t>Ostali rashodi</t>
  </si>
  <si>
    <t>Tekuće donacije u naravi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</si>
  <si>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</si>
  <si>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</si>
  <si>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</si>
  <si>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</si>
  <si>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</si>
  <si>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</si>
  <si>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</si>
  <si>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</si>
  <si>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Knjige, umjetnička djela i ostale izložbene vrijednosti</t>
  </si>
  <si>
    <t>Knjige</t>
  </si>
  <si>
    <t>Umjetnička djela (izložena u galerijama, muzejima i slično)</t>
  </si>
  <si>
    <t>Rashodi za dodatna ulaganja na nefinancijskoj imovini</t>
  </si>
  <si>
    <t>Dodatna ulaganja na građevinskim objektima</t>
  </si>
  <si>
    <t>UKUPNO RASHODI</t>
  </si>
  <si>
    <t>RASHODI PREMA FUNKCIJSKOJ KLASIFIKACIJI</t>
  </si>
  <si>
    <t>UKUPNI RASHODI</t>
  </si>
  <si>
    <t>09 Obrazovanje</t>
  </si>
  <si>
    <t>092 Srednjoškolsko obrazovanje</t>
  </si>
  <si>
    <t>096 Dodatne usluge u obrazovanju</t>
  </si>
  <si>
    <t>097 Istraživanje i razvoj obrazovanja</t>
  </si>
  <si>
    <t>098 Usluge obrazovanja koje nisu drugdje svrstane</t>
  </si>
  <si>
    <t>B. RAČUN FINANCIRANJA</t>
  </si>
  <si>
    <t>Primici od financijske imovine i zaduživanja</t>
  </si>
  <si>
    <t>Primici od zaduživanja</t>
  </si>
  <si>
    <t>8.1.</t>
  </si>
  <si>
    <t>Namjenski primici od zaduživanja</t>
  </si>
  <si>
    <t>Izdaci za financijsku imovinu i otplate zajmova</t>
  </si>
  <si>
    <t>Izdaci za otplatu glavnice primljenih kredita i zajmova</t>
  </si>
  <si>
    <t>3.1.</t>
  </si>
  <si>
    <t>II. POSEBNI DIO</t>
  </si>
  <si>
    <t>PROGRAM 1003</t>
  </si>
  <si>
    <t>MINIMALNI STANDARD U SREDNJEM ŠKOLSTVU I UČENIČKOM  DOMU - MATERIJALNI I FINANCIJSKI RASHODI</t>
  </si>
  <si>
    <t>Aktivnost A100001</t>
  </si>
  <si>
    <t>Izvor financiranja 1.1.</t>
  </si>
  <si>
    <t>Aktivnost A100002</t>
  </si>
  <si>
    <t>PROGRAM 1001</t>
  </si>
  <si>
    <t>POJAČANI STANDARD U ŠKOLSTVU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</si>
  <si>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</si>
  <si>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</si>
  <si>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</si>
  <si>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</si>
  <si>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</si>
  <si>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</si>
  <si>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32</t>
  </si>
  <si>
    <t>3299</t>
  </si>
  <si>
    <t>Naknade za prijevoz, rad na terenu i odvojeni život</t>
  </si>
  <si>
    <t>Tekući projekt T100041</t>
  </si>
  <si>
    <t>E-TEHNIČAR</t>
  </si>
  <si>
    <t>Tekući projekt T100047</t>
  </si>
  <si>
    <t>PRSTEN POTPORE IV</t>
  </si>
  <si>
    <t>Tekući projekt T100054</t>
  </si>
  <si>
    <t>PRSTEN POTPORE V</t>
  </si>
  <si>
    <t>Tekući projekt T100055</t>
  </si>
  <si>
    <t>PRSTEN POTPORE VI</t>
  </si>
  <si>
    <t>Tekući projekt T100053</t>
  </si>
  <si>
    <t>PRIJEVOZ UČENIKA S TEŠKOĆAMA</t>
  </si>
  <si>
    <t>Program 1002</t>
  </si>
  <si>
    <t>KAPITALNO ULAGANJE</t>
  </si>
  <si>
    <t>Tekući projekt T100001</t>
  </si>
  <si>
    <t>OPREMA ŠKOLA</t>
  </si>
  <si>
    <t>DODATNA ULAGANJA</t>
  </si>
  <si>
    <t>Program 1001</t>
  </si>
  <si>
    <t>POTICANJE KORIŠTENJA SREDSTAVA IZ FONDOVA EU</t>
  </si>
  <si>
    <t>Tekući projekt T100011</t>
  </si>
  <si>
    <t>NOVA ŠKOLSKA SHEMA VOĆA I POVRĆA TE MLIJEKA I MLIJEČNIH PROIZVODA</t>
  </si>
  <si>
    <t>Naknade građanima i kućanstvima na temelju osiguranja i druge naknade</t>
  </si>
  <si>
    <t>PROGRAMI SREDNJIH ŠKOLA IZVAN ŽUPANIJSKOG PRORAČUNA</t>
  </si>
  <si>
    <t>Izvor financiranja 3.4.</t>
  </si>
  <si>
    <t>Izvor financiranja 4.M.</t>
  </si>
  <si>
    <t>Izvor financiranja 5.L.</t>
  </si>
  <si>
    <t>Izvor financiranja 6.4.</t>
  </si>
  <si>
    <t>ADMINISTRATIVNO, TEHNIČKO I STRUČNO OSOBLJE</t>
  </si>
  <si>
    <t>3113</t>
  </si>
  <si>
    <t>OBRAZOVANJE ODRASLIH</t>
  </si>
  <si>
    <t>Tekući projekt  T100003</t>
  </si>
  <si>
    <t>Tekući projekt T100009</t>
  </si>
  <si>
    <t>TEKUĆE I INVESTICIJSKO ODRŽAVANJE</t>
  </si>
  <si>
    <t>Izvor fnanciranja 3.4.</t>
  </si>
  <si>
    <t>Tekući projekt T100018</t>
  </si>
  <si>
    <t>PROGRAM ERASMUS</t>
  </si>
  <si>
    <t>Izvor financiranja 5.S.</t>
  </si>
  <si>
    <t>3221</t>
  </si>
  <si>
    <t>3231</t>
  </si>
  <si>
    <t>Naknade troškova osobama izvan radnog odnosa</t>
  </si>
  <si>
    <t>3241</t>
  </si>
  <si>
    <t>3292</t>
  </si>
  <si>
    <t>Tekući projekt T100021</t>
  </si>
  <si>
    <t>REGIONALNI CENTAR KOMPETENTNOSTI U STRUKOVNOM OBRAZOVANJU U STROJARSTVU- INDUSTRIJA 4.0</t>
  </si>
  <si>
    <t>31</t>
  </si>
  <si>
    <t>3111</t>
  </si>
  <si>
    <t>3121</t>
  </si>
  <si>
    <t>3132</t>
  </si>
  <si>
    <t>3233</t>
  </si>
  <si>
    <t>3235</t>
  </si>
  <si>
    <t>3237</t>
  </si>
  <si>
    <t>Izvršenje 2022.</t>
  </si>
  <si>
    <t>Prihodi od prodaje proizvoda i robe</t>
  </si>
  <si>
    <t>Program 1003</t>
  </si>
  <si>
    <t>TEKUĆE I INVESTICIJSKO ODRŽAVANJE U ŠKOLSTVU</t>
  </si>
  <si>
    <t>TEKUĆE I INVESTICIJSKO ODRŽAVANJE- minimalni standard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</si>
  <si>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</si>
  <si>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</si>
  <si>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</si>
  <si>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</si>
  <si>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</si>
  <si>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</si>
  <si>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</si>
  <si>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</si>
  <si>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</si>
  <si>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</si>
  <si>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PRIHODI POSLOVANJA PREMA EKONOMSKOJ KLASIFIKACIJI</t>
  </si>
  <si>
    <t>RASHODI POSLOVANJA PREMA EKONOMSKOJ KLASIFIKACIJI</t>
  </si>
  <si>
    <t xml:space="preserve">A. RAČUN PRIHODA I RASHODA </t>
  </si>
  <si>
    <t>PRIHODI POSLOVANJA PREMA IZVORIMA FINANCIRANJA</t>
  </si>
  <si>
    <t>Brojčana oznaka i naziv</t>
  </si>
  <si>
    <t>1 Opći prihodi i primici</t>
  </si>
  <si>
    <t xml:space="preserve">  11 Opći prihodi i primici</t>
  </si>
  <si>
    <t>4 Prihodi za posebne namjene</t>
  </si>
  <si>
    <t>5 Pomoći</t>
  </si>
  <si>
    <t>RASHODI POSLOVANJA PREMA IZVORIMA FINANCIRANJA</t>
  </si>
  <si>
    <t>3 Vlastiti prihodi</t>
  </si>
  <si>
    <t xml:space="preserve">  31 Vlastiti prihodi</t>
  </si>
  <si>
    <t>3.4. Vlastiti prihodi</t>
  </si>
  <si>
    <t>4.M. Ostali prihodi za posebne namjene</t>
  </si>
  <si>
    <t>5.L. Pomoći</t>
  </si>
  <si>
    <t>5.S. Pomoći EU</t>
  </si>
  <si>
    <t>6 Donacije</t>
  </si>
  <si>
    <t>6.4. Donacije</t>
  </si>
  <si>
    <t>1.1. Opći prihodi i primici</t>
  </si>
  <si>
    <t>IZDACI UKUPNO</t>
  </si>
  <si>
    <t xml:space="preserve">  81 Namjenski primici od zaduživanja</t>
  </si>
  <si>
    <t>8 Namjenski primici od zaduživanja</t>
  </si>
  <si>
    <t>PRIMICI UKUPNO</t>
  </si>
  <si>
    <t>B. RAČUN FINANCIRANJA PREMA IZVORIMA FINANCIRANJA</t>
  </si>
  <si>
    <t>Prijenosi između proračunskih korisnika istog proračuna</t>
  </si>
  <si>
    <t>Tekući prijenosi između proračunskih korisnika istog proračuna temeljem prijenosa EU sredstava</t>
  </si>
  <si>
    <t>Nakande troškova osobama izvan radnog odnosa</t>
  </si>
  <si>
    <t>EU Pomoći Višak</t>
  </si>
  <si>
    <t xml:space="preserve">EU Pomoći </t>
  </si>
  <si>
    <t>GODIŠNJI IZVJEŠTAJ O IZVRŠENJU FINANCIJSKOG PLANA SREDNJE ŠKOLE BAN JOSIP JELAČIĆ ZA 2023. GODINU</t>
  </si>
  <si>
    <t>Izvorni plan 2023.</t>
  </si>
  <si>
    <t>Izvršenje 2023.</t>
  </si>
  <si>
    <t>Indeks</t>
  </si>
  <si>
    <t xml:space="preserve">Izvorni plan 2023. </t>
  </si>
  <si>
    <t>IZVJEŠTAJ PO PROGRAMSKOJ KLASIFIKACIJI</t>
  </si>
  <si>
    <t>SREDNJA ŠKOLA BAN JOSIP JELAČIĆ</t>
  </si>
  <si>
    <t>KORISNIK 23858</t>
  </si>
  <si>
    <t>Aktivnost A100003</t>
  </si>
  <si>
    <t>ENERGENTI</t>
  </si>
  <si>
    <t>Tekući projekt T100040</t>
  </si>
  <si>
    <t>STRUČNO USAVRŠAVANJE DJELATNIKA U ŠKOLSTVU</t>
  </si>
  <si>
    <t>Tekući projekt T100016</t>
  </si>
  <si>
    <t>KNJIGE ZA ŠKOLSKU KNJIŽNICU</t>
  </si>
  <si>
    <t>Pomoći dane u inozemstvo i unutar općeg proračuna</t>
  </si>
  <si>
    <t>Tekući prijenosi između proračunskih korisnika istog proračuna</t>
  </si>
  <si>
    <t>Uredski materijal i  ostali materijalni rashodi</t>
  </si>
  <si>
    <t>,</t>
  </si>
  <si>
    <t>Vlastiti izvori</t>
  </si>
  <si>
    <t>Rezultat poslovanja</t>
  </si>
  <si>
    <t>Višak/manjak prihoda</t>
  </si>
  <si>
    <t>53,089,12</t>
  </si>
  <si>
    <t xml:space="preserve">UKUPNO </t>
  </si>
  <si>
    <t>Višak prihoda - preneseni</t>
  </si>
  <si>
    <t>Tekući prijenosi između između proračunskih korisnika istog proračuna</t>
  </si>
  <si>
    <t xml:space="preserve">PRIHODI </t>
  </si>
  <si>
    <t>Izvorni plan/rebalans 2023.</t>
  </si>
  <si>
    <t>5=4/2*100</t>
  </si>
  <si>
    <t>6=4/3*100</t>
  </si>
  <si>
    <t>4=3/2*100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</si>
</sst>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rgb="FF000000"/>
      <name val="Calibri"/>
      <family val="2"/>
      <charset val="238"/>
    </font>
    <font>
      <i/>
      <sz val="11"/>
      <color rgb="FF00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AE3F3"/>
        <bgColor rgb="FFDAE3F3"/>
      </patternFill>
    </fill>
    <fill>
      <patternFill patternType="solid">
        <fgColor rgb="FFFBE5D6"/>
        <bgColor rgb="FFFBE5D6"/>
      </patternFill>
    </fill>
    <fill>
      <patternFill patternType="solid">
        <fgColor rgb="FFFFF2CC"/>
        <bgColor rgb="FFFFF2CC"/>
      </patternFill>
    </fill>
    <fill>
      <patternFill patternType="solid">
        <fgColor rgb="FFEDEDED"/>
        <bgColor rgb="FFEDEDED"/>
      </patternFill>
    </fill>
    <fill>
      <patternFill patternType="solid">
        <fgColor rgb="FFFFD966"/>
        <bgColor rgb="FFFFD966"/>
      </patternFill>
    </fill>
    <fill>
      <patternFill patternType="solid">
        <fgColor rgb="FFA7A7FF"/>
        <bgColor rgb="FFA7A7FF"/>
      </patternFill>
    </fill>
    <fill>
      <patternFill patternType="solid">
        <fgColor rgb="FFCBA7FF"/>
        <bgColor rgb="FFCBA7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A7A7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CBA7FF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9" tint="0.79998168889431442"/>
        <bgColor rgb="FFD9D9D9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1">
    <xf numFmtId="0" fontId="0" fillId="0" borderId="0"/>
    <xf numFmtId="0" fontId="4" fillId="0" borderId="0" applyNumberFormat="0" applyBorder="0" applyProtection="0"/>
    <xf numFmtId="0" fontId="5" fillId="2" borderId="0" applyNumberFormat="0" applyBorder="0" applyProtection="0"/>
    <xf numFmtId="0" fontId="5" fillId="3" borderId="0" applyNumberFormat="0" applyBorder="0" applyProtection="0"/>
    <xf numFmtId="0" fontId="4" fillId="4" borderId="0" applyNumberFormat="0" applyBorder="0" applyProtection="0"/>
    <xf numFmtId="0" fontId="6" fillId="5" borderId="0" applyNumberFormat="0" applyBorder="0" applyProtection="0"/>
    <xf numFmtId="0" fontId="7" fillId="6" borderId="0" applyNumberForma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8" borderId="0" applyNumberFormat="0" applyBorder="0" applyProtection="0"/>
    <xf numFmtId="0" fontId="3" fillId="0" borderId="0" applyNumberFormat="0" applyFont="0" applyBorder="0" applyProtection="0"/>
    <xf numFmtId="0" fontId="15" fillId="8" borderId="1" applyNumberFormat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  <xf numFmtId="0" fontId="6" fillId="0" borderId="0" applyNumberFormat="0" applyBorder="0" applyProtection="0"/>
    <xf numFmtId="0" fontId="2" fillId="0" borderId="0"/>
    <xf numFmtId="0" fontId="1" fillId="0" borderId="0"/>
  </cellStyleXfs>
  <cellXfs count="312">
    <xf numFmtId="0" fontId="0" fillId="0" borderId="0" xfId="0"/>
    <xf numFmtId="0" fontId="17" fillId="0" borderId="0" xfId="0" applyFont="1" applyFill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0" fontId="20" fillId="11" borderId="4" xfId="0" applyFont="1" applyFill="1" applyBorder="1" applyAlignment="1" applyProtection="1">
      <alignment horizontal="left" vertical="center" wrapText="1"/>
    </xf>
    <xf numFmtId="4" fontId="20" fillId="11" borderId="5" xfId="0" applyNumberFormat="1" applyFont="1" applyFill="1" applyBorder="1" applyAlignment="1">
      <alignment horizontal="right"/>
    </xf>
    <xf numFmtId="0" fontId="20" fillId="12" borderId="4" xfId="0" applyFont="1" applyFill="1" applyBorder="1" applyAlignment="1" applyProtection="1">
      <alignment horizontal="left" vertical="center" wrapText="1"/>
    </xf>
    <xf numFmtId="4" fontId="20" fillId="12" borderId="5" xfId="0" applyNumberFormat="1" applyFont="1" applyFill="1" applyBorder="1" applyAlignment="1">
      <alignment horizontal="right"/>
    </xf>
    <xf numFmtId="0" fontId="20" fillId="13" borderId="4" xfId="0" applyFont="1" applyFill="1" applyBorder="1" applyAlignment="1" applyProtection="1">
      <alignment horizontal="left" vertical="center" wrapText="1"/>
    </xf>
    <xf numFmtId="4" fontId="20" fillId="13" borderId="5" xfId="0" applyNumberFormat="1" applyFont="1" applyFill="1" applyBorder="1" applyAlignment="1">
      <alignment horizontal="right"/>
    </xf>
    <xf numFmtId="0" fontId="20" fillId="9" borderId="4" xfId="0" applyFont="1" applyFill="1" applyBorder="1" applyAlignment="1" applyProtection="1">
      <alignment horizontal="left" vertical="center" wrapText="1"/>
    </xf>
    <xf numFmtId="0" fontId="18" fillId="9" borderId="4" xfId="0" applyFont="1" applyFill="1" applyBorder="1" applyAlignment="1" applyProtection="1">
      <alignment horizontal="left" vertical="center" wrapText="1"/>
    </xf>
    <xf numFmtId="4" fontId="18" fillId="9" borderId="5" xfId="0" applyNumberFormat="1" applyFont="1" applyFill="1" applyBorder="1" applyAlignment="1">
      <alignment horizontal="right"/>
    </xf>
    <xf numFmtId="4" fontId="22" fillId="14" borderId="5" xfId="0" applyNumberFormat="1" applyFont="1" applyFill="1" applyBorder="1" applyAlignment="1">
      <alignment horizontal="right"/>
    </xf>
    <xf numFmtId="0" fontId="22" fillId="14" borderId="4" xfId="0" applyFont="1" applyFill="1" applyBorder="1" applyAlignment="1">
      <alignment horizontal="left" vertical="center"/>
    </xf>
    <xf numFmtId="0" fontId="20" fillId="13" borderId="4" xfId="0" applyFont="1" applyFill="1" applyBorder="1" applyAlignment="1">
      <alignment horizontal="left" vertical="center"/>
    </xf>
    <xf numFmtId="0" fontId="20" fillId="13" borderId="4" xfId="0" applyFont="1" applyFill="1" applyBorder="1" applyAlignment="1">
      <alignment horizontal="left" vertical="center" wrapText="1"/>
    </xf>
    <xf numFmtId="0" fontId="18" fillId="9" borderId="4" xfId="0" applyFont="1" applyFill="1" applyBorder="1" applyAlignment="1">
      <alignment horizontal="left" vertical="center"/>
    </xf>
    <xf numFmtId="0" fontId="18" fillId="9" borderId="4" xfId="0" applyFont="1" applyFill="1" applyBorder="1" applyAlignment="1">
      <alignment horizontal="left" vertical="center" wrapText="1"/>
    </xf>
    <xf numFmtId="0" fontId="20" fillId="12" borderId="4" xfId="0" applyFont="1" applyFill="1" applyBorder="1" applyAlignment="1">
      <alignment horizontal="left" vertical="center"/>
    </xf>
    <xf numFmtId="0" fontId="20" fillId="12" borderId="4" xfId="0" applyFont="1" applyFill="1" applyBorder="1" applyAlignment="1">
      <alignment horizontal="left" vertical="center" wrapText="1"/>
    </xf>
    <xf numFmtId="0" fontId="22" fillId="14" borderId="4" xfId="0" applyFont="1" applyFill="1" applyBorder="1" applyAlignment="1">
      <alignment horizontal="left" vertical="center" wrapText="1"/>
    </xf>
    <xf numFmtId="0" fontId="18" fillId="9" borderId="3" xfId="0" applyFont="1" applyFill="1" applyBorder="1" applyAlignment="1">
      <alignment horizontal="left" vertical="center"/>
    </xf>
    <xf numFmtId="0" fontId="22" fillId="9" borderId="3" xfId="0" applyFont="1" applyFill="1" applyBorder="1" applyAlignment="1">
      <alignment horizontal="left" vertical="center" wrapText="1"/>
    </xf>
    <xf numFmtId="4" fontId="18" fillId="9" borderId="3" xfId="0" applyNumberFormat="1" applyFont="1" applyFill="1" applyBorder="1" applyAlignment="1">
      <alignment horizontal="right"/>
    </xf>
    <xf numFmtId="4" fontId="20" fillId="9" borderId="5" xfId="0" applyNumberFormat="1" applyFont="1" applyFill="1" applyBorder="1" applyAlignment="1">
      <alignment horizontal="right"/>
    </xf>
    <xf numFmtId="0" fontId="19" fillId="0" borderId="0" xfId="0" applyFont="1"/>
    <xf numFmtId="0" fontId="18" fillId="0" borderId="4" xfId="0" applyFont="1" applyFill="1" applyBorder="1" applyAlignment="1" applyProtection="1">
      <alignment wrapText="1"/>
    </xf>
    <xf numFmtId="0" fontId="18" fillId="14" borderId="4" xfId="0" applyFont="1" applyFill="1" applyBorder="1" applyAlignment="1" applyProtection="1">
      <alignment horizontal="left" vertical="center" wrapText="1"/>
    </xf>
    <xf numFmtId="0" fontId="20" fillId="12" borderId="4" xfId="0" applyFont="1" applyFill="1" applyBorder="1" applyAlignment="1" applyProtection="1">
      <alignment wrapText="1"/>
    </xf>
    <xf numFmtId="0" fontId="25" fillId="12" borderId="4" xfId="14" applyFont="1" applyFill="1" applyBorder="1" applyAlignment="1">
      <alignment vertical="center" wrapText="1" readingOrder="1"/>
    </xf>
    <xf numFmtId="0" fontId="26" fillId="0" borderId="4" xfId="14" applyFont="1" applyFill="1" applyBorder="1" applyAlignment="1">
      <alignment vertical="center" wrapText="1" readingOrder="1"/>
    </xf>
    <xf numFmtId="0" fontId="20" fillId="12" borderId="5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wrapText="1"/>
    </xf>
    <xf numFmtId="0" fontId="18" fillId="0" borderId="4" xfId="0" applyFont="1" applyFill="1" applyBorder="1" applyAlignment="1" applyProtection="1">
      <alignment vertical="center" wrapText="1"/>
    </xf>
    <xf numFmtId="0" fontId="20" fillId="12" borderId="2" xfId="0" applyFont="1" applyFill="1" applyBorder="1" applyAlignment="1" applyProtection="1">
      <alignment horizontal="left" vertical="center" wrapText="1" indent="1"/>
    </xf>
    <xf numFmtId="0" fontId="18" fillId="9" borderId="5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vertical="center" wrapText="1"/>
    </xf>
    <xf numFmtId="0" fontId="18" fillId="14" borderId="4" xfId="0" applyFont="1" applyFill="1" applyBorder="1" applyAlignment="1">
      <alignment horizontal="left" vertical="center"/>
    </xf>
    <xf numFmtId="0" fontId="20" fillId="11" borderId="4" xfId="0" applyFont="1" applyFill="1" applyBorder="1" applyAlignment="1">
      <alignment horizontal="left" vertical="center"/>
    </xf>
    <xf numFmtId="0" fontId="20" fillId="11" borderId="4" xfId="0" applyFont="1" applyFill="1" applyBorder="1" applyAlignment="1" applyProtection="1">
      <alignment horizontal="left" vertical="center"/>
    </xf>
    <xf numFmtId="0" fontId="20" fillId="11" borderId="4" xfId="0" applyFont="1" applyFill="1" applyBorder="1" applyAlignment="1" applyProtection="1">
      <alignment vertical="center" wrapText="1"/>
    </xf>
    <xf numFmtId="4" fontId="24" fillId="0" borderId="4" xfId="0" applyNumberFormat="1" applyFont="1" applyBorder="1"/>
    <xf numFmtId="49" fontId="18" fillId="0" borderId="4" xfId="0" applyNumberFormat="1" applyFont="1" applyBorder="1"/>
    <xf numFmtId="2" fontId="18" fillId="11" borderId="5" xfId="0" applyNumberFormat="1" applyFont="1" applyFill="1" applyBorder="1" applyAlignment="1">
      <alignment horizontal="right"/>
    </xf>
    <xf numFmtId="0" fontId="18" fillId="12" borderId="4" xfId="0" applyFont="1" applyFill="1" applyBorder="1" applyAlignment="1" applyProtection="1">
      <alignment horizontal="left" vertical="center" wrapText="1"/>
    </xf>
    <xf numFmtId="2" fontId="18" fillId="12" borderId="5" xfId="0" applyNumberFormat="1" applyFont="1" applyFill="1" applyBorder="1" applyAlignment="1">
      <alignment horizontal="right"/>
    </xf>
    <xf numFmtId="2" fontId="18" fillId="14" borderId="5" xfId="0" applyNumberFormat="1" applyFont="1" applyFill="1" applyBorder="1" applyAlignment="1">
      <alignment horizontal="right"/>
    </xf>
    <xf numFmtId="0" fontId="18" fillId="12" borderId="4" xfId="0" applyFont="1" applyFill="1" applyBorder="1" applyAlignment="1" applyProtection="1">
      <alignment vertical="center" wrapText="1"/>
    </xf>
    <xf numFmtId="4" fontId="18" fillId="0" borderId="0" xfId="0" applyNumberFormat="1" applyFont="1" applyFill="1" applyAlignment="1" applyProtection="1">
      <alignment vertical="center" wrapText="1"/>
    </xf>
    <xf numFmtId="0" fontId="20" fillId="15" borderId="5" xfId="0" applyFont="1" applyFill="1" applyBorder="1" applyAlignment="1" applyProtection="1">
      <alignment horizontal="left" vertical="center" wrapText="1"/>
    </xf>
    <xf numFmtId="4" fontId="20" fillId="15" borderId="5" xfId="0" applyNumberFormat="1" applyFont="1" applyFill="1" applyBorder="1" applyAlignment="1">
      <alignment horizontal="right"/>
    </xf>
    <xf numFmtId="0" fontId="20" fillId="16" borderId="5" xfId="0" applyFont="1" applyFill="1" applyBorder="1" applyAlignment="1" applyProtection="1">
      <alignment horizontal="left" vertical="center" wrapText="1"/>
    </xf>
    <xf numFmtId="4" fontId="20" fillId="16" borderId="5" xfId="0" applyNumberFormat="1" applyFont="1" applyFill="1" applyBorder="1" applyAlignment="1">
      <alignment horizontal="right"/>
    </xf>
    <xf numFmtId="0" fontId="22" fillId="14" borderId="5" xfId="0" applyFont="1" applyFill="1" applyBorder="1" applyAlignment="1" applyProtection="1">
      <alignment horizontal="left" vertical="center" wrapText="1"/>
    </xf>
    <xf numFmtId="0" fontId="18" fillId="9" borderId="2" xfId="0" applyFont="1" applyFill="1" applyBorder="1" applyAlignment="1" applyProtection="1">
      <alignment horizontal="center" vertical="center" wrapText="1"/>
    </xf>
    <xf numFmtId="0" fontId="18" fillId="9" borderId="3" xfId="0" applyFont="1" applyFill="1" applyBorder="1" applyAlignment="1" applyProtection="1">
      <alignment horizontal="center" vertical="center" wrapText="1"/>
    </xf>
    <xf numFmtId="0" fontId="18" fillId="9" borderId="5" xfId="0" applyFont="1" applyFill="1" applyBorder="1" applyAlignment="1" applyProtection="1">
      <alignment horizontal="center" vertical="center" wrapText="1"/>
    </xf>
    <xf numFmtId="0" fontId="20" fillId="12" borderId="2" xfId="0" applyFont="1" applyFill="1" applyBorder="1" applyAlignment="1" applyProtection="1">
      <alignment horizontal="center" vertical="center" wrapText="1"/>
    </xf>
    <xf numFmtId="0" fontId="21" fillId="12" borderId="3" xfId="0" applyFont="1" applyFill="1" applyBorder="1" applyAlignment="1" applyProtection="1">
      <alignment horizontal="left" vertical="center" wrapText="1"/>
    </xf>
    <xf numFmtId="0" fontId="21" fillId="12" borderId="5" xfId="0" applyFont="1" applyFill="1" applyBorder="1" applyAlignment="1" applyProtection="1">
      <alignment horizontal="left" vertical="center" wrapText="1"/>
    </xf>
    <xf numFmtId="0" fontId="22" fillId="9" borderId="3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left" vertical="center" wrapText="1"/>
    </xf>
    <xf numFmtId="0" fontId="20" fillId="17" borderId="5" xfId="0" applyFont="1" applyFill="1" applyBorder="1" applyAlignment="1" applyProtection="1">
      <alignment horizontal="left" vertical="center" wrapText="1"/>
    </xf>
    <xf numFmtId="4" fontId="20" fillId="17" borderId="5" xfId="0" applyNumberFormat="1" applyFont="1" applyFill="1" applyBorder="1" applyAlignment="1">
      <alignment horizontal="right"/>
    </xf>
    <xf numFmtId="0" fontId="20" fillId="12" borderId="3" xfId="0" applyFont="1" applyFill="1" applyBorder="1" applyAlignment="1" applyProtection="1">
      <alignment horizontal="left" vertical="center" wrapText="1" indent="1"/>
    </xf>
    <xf numFmtId="0" fontId="20" fillId="12" borderId="5" xfId="0" applyFont="1" applyFill="1" applyBorder="1" applyAlignment="1" applyProtection="1">
      <alignment horizontal="left" vertical="center" wrapText="1" indent="1"/>
    </xf>
    <xf numFmtId="0" fontId="18" fillId="9" borderId="2" xfId="0" applyFont="1" applyFill="1" applyBorder="1" applyAlignment="1" applyProtection="1">
      <alignment horizontal="left" vertical="center" wrapText="1" indent="1"/>
    </xf>
    <xf numFmtId="0" fontId="18" fillId="9" borderId="3" xfId="0" applyFont="1" applyFill="1" applyBorder="1" applyAlignment="1" applyProtection="1">
      <alignment horizontal="left" vertical="center" wrapText="1" indent="1"/>
    </xf>
    <xf numFmtId="0" fontId="18" fillId="9" borderId="5" xfId="0" applyFont="1" applyFill="1" applyBorder="1" applyAlignment="1" applyProtection="1">
      <alignment horizontal="left" vertical="center" wrapText="1" indent="1"/>
    </xf>
    <xf numFmtId="0" fontId="25" fillId="17" borderId="5" xfId="14" applyFont="1" applyFill="1" applyBorder="1" applyAlignment="1">
      <alignment vertical="center" wrapText="1" readingOrder="1"/>
    </xf>
    <xf numFmtId="0" fontId="20" fillId="17" borderId="5" xfId="0" applyFont="1" applyFill="1" applyBorder="1" applyAlignment="1" applyProtection="1">
      <alignment wrapText="1"/>
    </xf>
    <xf numFmtId="0" fontId="22" fillId="14" borderId="5" xfId="0" applyFont="1" applyFill="1" applyBorder="1" applyAlignment="1" applyProtection="1">
      <alignment wrapText="1"/>
    </xf>
    <xf numFmtId="0" fontId="20" fillId="15" borderId="5" xfId="0" applyFont="1" applyFill="1" applyBorder="1" applyAlignment="1" applyProtection="1">
      <alignment wrapText="1"/>
    </xf>
    <xf numFmtId="0" fontId="20" fillId="12" borderId="5" xfId="0" applyFont="1" applyFill="1" applyBorder="1" applyAlignment="1" applyProtection="1">
      <alignment wrapText="1"/>
    </xf>
    <xf numFmtId="0" fontId="20" fillId="16" borderId="5" xfId="0" applyFont="1" applyFill="1" applyBorder="1" applyAlignment="1" applyProtection="1">
      <alignment wrapText="1"/>
    </xf>
    <xf numFmtId="0" fontId="27" fillId="14" borderId="5" xfId="14" applyFont="1" applyFill="1" applyBorder="1" applyAlignment="1">
      <alignment vertical="center" wrapText="1" readingOrder="1"/>
    </xf>
    <xf numFmtId="0" fontId="22" fillId="14" borderId="5" xfId="0" applyFont="1" applyFill="1" applyBorder="1" applyAlignment="1">
      <alignment horizontal="left" vertical="center" wrapText="1"/>
    </xf>
    <xf numFmtId="0" fontId="20" fillId="12" borderId="5" xfId="0" applyFont="1" applyFill="1" applyBorder="1" applyAlignment="1">
      <alignment horizontal="left" vertical="center" wrapText="1"/>
    </xf>
    <xf numFmtId="0" fontId="26" fillId="0" borderId="5" xfId="14" applyFont="1" applyFill="1" applyBorder="1" applyAlignment="1">
      <alignment vertical="center" wrapText="1" readingOrder="1"/>
    </xf>
    <xf numFmtId="0" fontId="20" fillId="12" borderId="3" xfId="0" applyFont="1" applyFill="1" applyBorder="1" applyAlignment="1" applyProtection="1">
      <alignment horizontal="center" vertical="center" wrapText="1"/>
    </xf>
    <xf numFmtId="0" fontId="20" fillId="12" borderId="5" xfId="0" applyFont="1" applyFill="1" applyBorder="1" applyAlignment="1" applyProtection="1">
      <alignment horizontal="center" vertical="center" wrapText="1"/>
    </xf>
    <xf numFmtId="0" fontId="26" fillId="0" borderId="3" xfId="14" applyFont="1" applyFill="1" applyBorder="1" applyAlignment="1">
      <alignment vertical="center" wrapText="1" readingOrder="1"/>
    </xf>
    <xf numFmtId="0" fontId="28" fillId="0" borderId="0" xfId="0" applyFont="1"/>
    <xf numFmtId="0" fontId="0" fillId="18" borderId="0" xfId="0" applyFill="1"/>
    <xf numFmtId="0" fontId="19" fillId="19" borderId="0" xfId="0" applyFont="1" applyFill="1"/>
    <xf numFmtId="4" fontId="19" fillId="19" borderId="0" xfId="0" applyNumberFormat="1" applyFont="1" applyFill="1"/>
    <xf numFmtId="0" fontId="19" fillId="20" borderId="0" xfId="0" applyFont="1" applyFill="1"/>
    <xf numFmtId="0" fontId="23" fillId="21" borderId="0" xfId="0" applyFont="1" applyFill="1"/>
    <xf numFmtId="0" fontId="19" fillId="22" borderId="0" xfId="0" applyFont="1" applyFill="1"/>
    <xf numFmtId="0" fontId="19" fillId="23" borderId="0" xfId="0" applyFont="1" applyFill="1"/>
    <xf numFmtId="0" fontId="19" fillId="24" borderId="0" xfId="0" applyFont="1" applyFill="1"/>
    <xf numFmtId="4" fontId="0" fillId="18" borderId="0" xfId="0" applyNumberFormat="1" applyFill="1"/>
    <xf numFmtId="0" fontId="19" fillId="25" borderId="0" xfId="0" applyFont="1" applyFill="1"/>
    <xf numFmtId="4" fontId="23" fillId="21" borderId="0" xfId="0" applyNumberFormat="1" applyFont="1" applyFill="1"/>
    <xf numFmtId="4" fontId="19" fillId="23" borderId="0" xfId="0" applyNumberFormat="1" applyFont="1" applyFill="1"/>
    <xf numFmtId="4" fontId="19" fillId="24" borderId="0" xfId="0" applyNumberFormat="1" applyFont="1" applyFill="1"/>
    <xf numFmtId="0" fontId="19" fillId="18" borderId="0" xfId="0" applyFont="1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6" borderId="0" xfId="0" applyFill="1"/>
    <xf numFmtId="0" fontId="20" fillId="10" borderId="4" xfId="0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right" vertical="center" wrapText="1"/>
    </xf>
    <xf numFmtId="0" fontId="30" fillId="0" borderId="0" xfId="0" applyFont="1" applyAlignment="1">
      <alignment horizontal="right"/>
    </xf>
    <xf numFmtId="0" fontId="29" fillId="0" borderId="0" xfId="0" applyFont="1" applyFill="1" applyAlignment="1" applyProtection="1">
      <alignment horizontal="right" wrapText="1"/>
    </xf>
    <xf numFmtId="4" fontId="17" fillId="0" borderId="0" xfId="0" applyNumberFormat="1" applyFont="1" applyFill="1" applyAlignment="1" applyProtection="1">
      <alignment horizontal="center" vertical="center" wrapText="1"/>
    </xf>
    <xf numFmtId="4" fontId="20" fillId="10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2" fillId="0" borderId="0" xfId="19"/>
    <xf numFmtId="0" fontId="33" fillId="0" borderId="0" xfId="19" applyNumberFormat="1" applyFont="1" applyFill="1" applyBorder="1" applyAlignment="1" applyProtection="1">
      <alignment horizontal="center" vertical="center" wrapText="1"/>
    </xf>
    <xf numFmtId="0" fontId="35" fillId="0" borderId="0" xfId="19" applyNumberFormat="1" applyFont="1" applyFill="1" applyBorder="1" applyAlignment="1" applyProtection="1">
      <alignment vertical="center" wrapText="1"/>
    </xf>
    <xf numFmtId="0" fontId="33" fillId="0" borderId="0" xfId="19" applyNumberFormat="1" applyFont="1" applyFill="1" applyBorder="1" applyAlignment="1" applyProtection="1">
      <alignment horizontal="left" wrapText="1"/>
    </xf>
    <xf numFmtId="0" fontId="37" fillId="0" borderId="0" xfId="19" applyNumberFormat="1" applyFont="1" applyFill="1" applyBorder="1" applyAlignment="1" applyProtection="1">
      <alignment wrapText="1"/>
    </xf>
    <xf numFmtId="0" fontId="33" fillId="0" borderId="6" xfId="19" applyNumberFormat="1" applyFont="1" applyFill="1" applyBorder="1" applyAlignment="1" applyProtection="1">
      <alignment horizontal="center" vertical="center" wrapText="1"/>
    </xf>
    <xf numFmtId="0" fontId="31" fillId="0" borderId="6" xfId="19" applyFont="1" applyBorder="1" applyAlignment="1">
      <alignment horizontal="center" vertical="center"/>
    </xf>
    <xf numFmtId="0" fontId="38" fillId="0" borderId="6" xfId="19" applyFont="1" applyBorder="1" applyAlignment="1">
      <alignment horizontal="right" vertical="center"/>
    </xf>
    <xf numFmtId="0" fontId="39" fillId="18" borderId="9" xfId="19" applyNumberFormat="1" applyFont="1" applyFill="1" applyBorder="1" applyAlignment="1" applyProtection="1">
      <alignment horizontal="center" vertical="center" wrapText="1"/>
    </xf>
    <xf numFmtId="4" fontId="39" fillId="27" borderId="9" xfId="19" applyNumberFormat="1" applyFont="1" applyFill="1" applyBorder="1" applyAlignment="1">
      <alignment horizontal="right"/>
    </xf>
    <xf numFmtId="4" fontId="39" fillId="0" borderId="9" xfId="19" applyNumberFormat="1" applyFont="1" applyFill="1" applyBorder="1" applyAlignment="1">
      <alignment horizontal="right"/>
    </xf>
    <xf numFmtId="4" fontId="40" fillId="27" borderId="7" xfId="19" applyNumberFormat="1" applyFont="1" applyFill="1" applyBorder="1" applyAlignment="1">
      <alignment horizontal="left" vertical="center"/>
    </xf>
    <xf numFmtId="4" fontId="41" fillId="27" borderId="8" xfId="19" applyNumberFormat="1" applyFont="1" applyFill="1" applyBorder="1" applyAlignment="1" applyProtection="1">
      <alignment vertical="center"/>
    </xf>
    <xf numFmtId="4" fontId="39" fillId="0" borderId="9" xfId="19" applyNumberFormat="1" applyFont="1" applyFill="1" applyBorder="1" applyAlignment="1" applyProtection="1">
      <alignment horizontal="right" wrapText="1"/>
    </xf>
    <xf numFmtId="4" fontId="39" fillId="0" borderId="9" xfId="19" applyNumberFormat="1" applyFont="1" applyBorder="1" applyAlignment="1">
      <alignment horizontal="right"/>
    </xf>
    <xf numFmtId="4" fontId="33" fillId="0" borderId="0" xfId="19" applyNumberFormat="1" applyFont="1" applyFill="1" applyBorder="1" applyAlignment="1" applyProtection="1">
      <alignment horizontal="center" vertical="center" wrapText="1"/>
    </xf>
    <xf numFmtId="4" fontId="37" fillId="0" borderId="0" xfId="19" applyNumberFormat="1" applyFont="1" applyFill="1" applyBorder="1" applyAlignment="1" applyProtection="1">
      <alignment horizontal="center" vertical="center" wrapText="1"/>
    </xf>
    <xf numFmtId="4" fontId="35" fillId="0" borderId="0" xfId="19" applyNumberFormat="1" applyFont="1" applyFill="1" applyBorder="1" applyAlignment="1" applyProtection="1"/>
    <xf numFmtId="4" fontId="33" fillId="0" borderId="0" xfId="19" quotePrefix="1" applyNumberFormat="1" applyFont="1" applyFill="1" applyBorder="1" applyAlignment="1" applyProtection="1">
      <alignment horizontal="center" vertical="center" wrapText="1"/>
    </xf>
    <xf numFmtId="4" fontId="32" fillId="0" borderId="0" xfId="19" applyNumberFormat="1" applyFont="1" applyFill="1" applyBorder="1" applyAlignment="1" applyProtection="1">
      <alignment horizontal="center" vertical="center" wrapText="1"/>
    </xf>
    <xf numFmtId="4" fontId="36" fillId="0" borderId="0" xfId="19" applyNumberFormat="1" applyFont="1" applyAlignment="1">
      <alignment wrapText="1"/>
    </xf>
    <xf numFmtId="4" fontId="40" fillId="28" borderId="7" xfId="19" quotePrefix="1" applyNumberFormat="1" applyFont="1" applyFill="1" applyBorder="1" applyAlignment="1">
      <alignment horizontal="right"/>
    </xf>
    <xf numFmtId="4" fontId="40" fillId="28" borderId="9" xfId="19" applyNumberFormat="1" applyFont="1" applyFill="1" applyBorder="1" applyAlignment="1" applyProtection="1">
      <alignment horizontal="right" wrapText="1"/>
    </xf>
    <xf numFmtId="4" fontId="40" fillId="27" borderId="7" xfId="19" quotePrefix="1" applyNumberFormat="1" applyFont="1" applyFill="1" applyBorder="1" applyAlignment="1">
      <alignment horizontal="right"/>
    </xf>
    <xf numFmtId="4" fontId="40" fillId="27" borderId="9" xfId="19" quotePrefix="1" applyNumberFormat="1" applyFont="1" applyFill="1" applyBorder="1" applyAlignment="1">
      <alignment horizontal="right"/>
    </xf>
    <xf numFmtId="4" fontId="42" fillId="0" borderId="0" xfId="19" applyNumberFormat="1" applyFont="1" applyFill="1" applyBorder="1" applyAlignment="1" applyProtection="1">
      <alignment horizontal="center" vertical="center" wrapText="1"/>
    </xf>
    <xf numFmtId="4" fontId="43" fillId="0" borderId="0" xfId="19" applyNumberFormat="1" applyFont="1" applyAlignment="1">
      <alignment wrapText="1"/>
    </xf>
    <xf numFmtId="4" fontId="2" fillId="0" borderId="0" xfId="19" applyNumberFormat="1"/>
    <xf numFmtId="0" fontId="1" fillId="0" borderId="0" xfId="20"/>
    <xf numFmtId="0" fontId="33" fillId="0" borderId="0" xfId="20" applyFont="1" applyAlignment="1">
      <alignment horizontal="center" vertical="center" wrapText="1"/>
    </xf>
    <xf numFmtId="0" fontId="35" fillId="0" borderId="0" xfId="20" applyFont="1" applyAlignment="1">
      <alignment vertical="center" wrapText="1"/>
    </xf>
    <xf numFmtId="0" fontId="39" fillId="28" borderId="9" xfId="20" applyFont="1" applyFill="1" applyBorder="1" applyAlignment="1">
      <alignment horizontal="center" vertical="center" wrapText="1"/>
    </xf>
    <xf numFmtId="0" fontId="39" fillId="28" borderId="10" xfId="20" applyFont="1" applyFill="1" applyBorder="1" applyAlignment="1">
      <alignment horizontal="center" vertical="center" wrapText="1"/>
    </xf>
    <xf numFmtId="0" fontId="40" fillId="18" borderId="9" xfId="20" applyFont="1" applyFill="1" applyBorder="1" applyAlignment="1">
      <alignment vertical="center" wrapText="1"/>
    </xf>
    <xf numFmtId="0" fontId="44" fillId="18" borderId="9" xfId="20" quotePrefix="1" applyFont="1" applyFill="1" applyBorder="1" applyAlignment="1">
      <alignment horizontal="left" vertical="center"/>
    </xf>
    <xf numFmtId="3" fontId="35" fillId="18" borderId="9" xfId="20" applyNumberFormat="1" applyFont="1" applyFill="1" applyBorder="1" applyAlignment="1">
      <alignment horizontal="right"/>
    </xf>
    <xf numFmtId="0" fontId="40" fillId="18" borderId="9" xfId="20" applyFont="1" applyFill="1" applyBorder="1" applyAlignment="1">
      <alignment horizontal="left" vertical="center" wrapText="1"/>
    </xf>
    <xf numFmtId="3" fontId="35" fillId="18" borderId="10" xfId="20" applyNumberFormat="1" applyFont="1" applyFill="1" applyBorder="1" applyAlignment="1">
      <alignment horizontal="right"/>
    </xf>
    <xf numFmtId="0" fontId="44" fillId="18" borderId="9" xfId="20" quotePrefix="1" applyFont="1" applyFill="1" applyBorder="1" applyAlignment="1">
      <alignment horizontal="left" vertical="center" wrapText="1"/>
    </xf>
    <xf numFmtId="3" fontId="35" fillId="18" borderId="9" xfId="20" applyNumberFormat="1" applyFont="1" applyFill="1" applyBorder="1" applyAlignment="1">
      <alignment horizontal="right" wrapText="1"/>
    </xf>
    <xf numFmtId="4" fontId="45" fillId="18" borderId="9" xfId="20" applyNumberFormat="1" applyFont="1" applyFill="1" applyBorder="1" applyAlignment="1">
      <alignment horizontal="right"/>
    </xf>
    <xf numFmtId="4" fontId="45" fillId="18" borderId="10" xfId="20" applyNumberFormat="1" applyFont="1" applyFill="1" applyBorder="1" applyAlignment="1">
      <alignment horizontal="right" vertical="center"/>
    </xf>
    <xf numFmtId="0" fontId="33" fillId="0" borderId="0" xfId="20" applyFont="1" applyAlignment="1">
      <alignment horizontal="right" vertical="center" wrapText="1"/>
    </xf>
    <xf numFmtId="4" fontId="45" fillId="18" borderId="9" xfId="20" applyNumberFormat="1" applyFont="1" applyFill="1" applyBorder="1" applyAlignment="1">
      <alignment horizontal="right" vertical="center"/>
    </xf>
    <xf numFmtId="0" fontId="35" fillId="0" borderId="0" xfId="20" applyFont="1" applyAlignment="1">
      <alignment horizontal="right" vertical="center" wrapText="1"/>
    </xf>
    <xf numFmtId="0" fontId="40" fillId="27" borderId="9" xfId="20" applyFont="1" applyFill="1" applyBorder="1" applyAlignment="1">
      <alignment vertical="center" wrapText="1"/>
    </xf>
    <xf numFmtId="4" fontId="39" fillId="27" borderId="9" xfId="20" applyNumberFormat="1" applyFont="1" applyFill="1" applyBorder="1" applyAlignment="1">
      <alignment horizontal="right" vertical="center" wrapText="1"/>
    </xf>
    <xf numFmtId="0" fontId="40" fillId="27" borderId="9" xfId="20" applyFont="1" applyFill="1" applyBorder="1" applyAlignment="1">
      <alignment horizontal="left" vertical="center" wrapText="1"/>
    </xf>
    <xf numFmtId="4" fontId="39" fillId="27" borderId="10" xfId="20" applyNumberFormat="1" applyFont="1" applyFill="1" applyBorder="1" applyAlignment="1">
      <alignment horizontal="right" vertical="center"/>
    </xf>
    <xf numFmtId="0" fontId="39" fillId="27" borderId="9" xfId="20" applyFont="1" applyFill="1" applyBorder="1" applyAlignment="1">
      <alignment horizontal="left" vertical="center" wrapText="1"/>
    </xf>
    <xf numFmtId="0" fontId="39" fillId="29" borderId="9" xfId="20" applyFont="1" applyFill="1" applyBorder="1" applyAlignment="1">
      <alignment horizontal="left" vertical="center" wrapText="1"/>
    </xf>
    <xf numFmtId="4" fontId="39" fillId="29" borderId="10" xfId="20" applyNumberFormat="1" applyFont="1" applyFill="1" applyBorder="1" applyAlignment="1">
      <alignment horizontal="right" vertical="center" wrapText="1"/>
    </xf>
    <xf numFmtId="0" fontId="46" fillId="0" borderId="0" xfId="20" applyFont="1"/>
    <xf numFmtId="0" fontId="47" fillId="0" borderId="0" xfId="20" applyFont="1"/>
    <xf numFmtId="0" fontId="48" fillId="0" borderId="0" xfId="20" applyFont="1"/>
    <xf numFmtId="0" fontId="46" fillId="0" borderId="0" xfId="20" applyFont="1" applyAlignment="1">
      <alignment horizontal="right" vertical="center"/>
    </xf>
    <xf numFmtId="0" fontId="46" fillId="0" borderId="0" xfId="20" applyFont="1" applyAlignment="1">
      <alignment horizontal="right"/>
    </xf>
    <xf numFmtId="4" fontId="22" fillId="21" borderId="0" xfId="0" applyNumberFormat="1" applyFont="1" applyFill="1"/>
    <xf numFmtId="0" fontId="49" fillId="0" borderId="0" xfId="20" applyFont="1"/>
    <xf numFmtId="0" fontId="49" fillId="0" borderId="0" xfId="20" applyFont="1" applyAlignment="1">
      <alignment horizontal="right" vertical="center"/>
    </xf>
    <xf numFmtId="0" fontId="49" fillId="0" borderId="0" xfId="20" applyFont="1" applyAlignment="1">
      <alignment horizontal="right"/>
    </xf>
    <xf numFmtId="0" fontId="39" fillId="0" borderId="0" xfId="20" applyFont="1" applyAlignment="1">
      <alignment horizontal="center" vertical="center" wrapText="1"/>
    </xf>
    <xf numFmtId="0" fontId="39" fillId="0" borderId="0" xfId="20" applyFont="1" applyAlignment="1">
      <alignment horizontal="right" vertical="center" wrapText="1"/>
    </xf>
    <xf numFmtId="4" fontId="45" fillId="18" borderId="10" xfId="20" applyNumberFormat="1" applyFont="1" applyFill="1" applyBorder="1" applyAlignment="1">
      <alignment horizontal="right"/>
    </xf>
    <xf numFmtId="0" fontId="48" fillId="0" borderId="0" xfId="20" applyFont="1" applyAlignment="1">
      <alignment horizontal="right"/>
    </xf>
    <xf numFmtId="0" fontId="44" fillId="18" borderId="9" xfId="20" quotePrefix="1" applyFont="1" applyFill="1" applyBorder="1" applyAlignment="1">
      <alignment horizontal="left" wrapText="1"/>
    </xf>
    <xf numFmtId="4" fontId="45" fillId="0" borderId="9" xfId="20" applyNumberFormat="1" applyFont="1" applyBorder="1" applyAlignment="1">
      <alignment horizontal="right" vertical="center" wrapText="1"/>
    </xf>
    <xf numFmtId="4" fontId="35" fillId="0" borderId="9" xfId="20" applyNumberFormat="1" applyFont="1" applyBorder="1" applyAlignment="1">
      <alignment horizontal="right" vertical="center" wrapText="1"/>
    </xf>
    <xf numFmtId="4" fontId="35" fillId="0" borderId="9" xfId="20" applyNumberFormat="1" applyFont="1" applyBorder="1" applyAlignment="1">
      <alignment horizontal="right" wrapText="1"/>
    </xf>
    <xf numFmtId="0" fontId="48" fillId="0" borderId="0" xfId="20" applyFont="1" applyAlignment="1"/>
    <xf numFmtId="0" fontId="50" fillId="0" borderId="4" xfId="14" applyFont="1" applyFill="1" applyBorder="1" applyAlignment="1">
      <alignment vertical="center" wrapText="1" readingOrder="1"/>
    </xf>
    <xf numFmtId="0" fontId="4" fillId="24" borderId="0" xfId="0" applyFont="1" applyFill="1"/>
    <xf numFmtId="0" fontId="51" fillId="0" borderId="0" xfId="0" applyFont="1"/>
    <xf numFmtId="0" fontId="28" fillId="18" borderId="0" xfId="0" applyFont="1" applyFill="1"/>
    <xf numFmtId="4" fontId="19" fillId="25" borderId="0" xfId="0" applyNumberFormat="1" applyFont="1" applyFill="1"/>
    <xf numFmtId="0" fontId="52" fillId="18" borderId="9" xfId="19" applyNumberFormat="1" applyFont="1" applyFill="1" applyBorder="1" applyAlignment="1" applyProtection="1">
      <alignment horizontal="center" vertical="center" wrapText="1"/>
    </xf>
    <xf numFmtId="0" fontId="52" fillId="18" borderId="9" xfId="0" applyNumberFormat="1" applyFont="1" applyFill="1" applyBorder="1" applyAlignment="1" applyProtection="1">
      <alignment horizontal="center" vertical="center" wrapText="1"/>
    </xf>
    <xf numFmtId="0" fontId="39" fillId="28" borderId="9" xfId="19" applyNumberFormat="1" applyFont="1" applyFill="1" applyBorder="1" applyAlignment="1" applyProtection="1">
      <alignment horizontal="center" vertical="center" wrapText="1"/>
    </xf>
    <xf numFmtId="0" fontId="52" fillId="18" borderId="9" xfId="20" applyFont="1" applyFill="1" applyBorder="1" applyAlignment="1">
      <alignment horizontal="center" vertical="center" wrapText="1"/>
    </xf>
    <xf numFmtId="0" fontId="52" fillId="18" borderId="10" xfId="20" applyFont="1" applyFill="1" applyBorder="1" applyAlignment="1">
      <alignment horizontal="center" vertical="center" wrapText="1"/>
    </xf>
    <xf numFmtId="0" fontId="53" fillId="18" borderId="0" xfId="0" applyFont="1" applyFill="1"/>
    <xf numFmtId="0" fontId="52" fillId="18" borderId="0" xfId="20" applyFont="1" applyFill="1" applyBorder="1" applyAlignment="1">
      <alignment horizontal="center" vertical="center" wrapText="1"/>
    </xf>
    <xf numFmtId="0" fontId="52" fillId="18" borderId="14" xfId="20" applyFont="1" applyFill="1" applyBorder="1" applyAlignment="1">
      <alignment horizontal="center" vertical="center" wrapText="1"/>
    </xf>
    <xf numFmtId="0" fontId="52" fillId="18" borderId="16" xfId="20" applyFont="1" applyFill="1" applyBorder="1" applyAlignment="1">
      <alignment horizontal="center" vertical="center" wrapText="1"/>
    </xf>
    <xf numFmtId="0" fontId="52" fillId="18" borderId="15" xfId="20" applyFont="1" applyFill="1" applyBorder="1" applyAlignment="1">
      <alignment horizontal="center" vertical="center" wrapText="1"/>
    </xf>
    <xf numFmtId="0" fontId="29" fillId="30" borderId="5" xfId="0" applyNumberFormat="1" applyFont="1" applyFill="1" applyBorder="1" applyAlignment="1" applyProtection="1">
      <alignment horizontal="center" vertical="center" wrapText="1"/>
    </xf>
    <xf numFmtId="0" fontId="52" fillId="18" borderId="7" xfId="0" applyNumberFormat="1" applyFont="1" applyFill="1" applyBorder="1" applyAlignment="1" applyProtection="1">
      <alignment horizontal="center" vertical="center" wrapText="1"/>
    </xf>
    <xf numFmtId="0" fontId="52" fillId="18" borderId="17" xfId="0" applyNumberFormat="1" applyFont="1" applyFill="1" applyBorder="1" applyAlignment="1" applyProtection="1">
      <alignment horizontal="center" vertical="center" wrapText="1"/>
    </xf>
    <xf numFmtId="0" fontId="20" fillId="31" borderId="5" xfId="0" applyFont="1" applyFill="1" applyBorder="1" applyAlignment="1" applyProtection="1">
      <alignment horizontal="center" vertical="center" wrapText="1"/>
    </xf>
    <xf numFmtId="4" fontId="22" fillId="14" borderId="5" xfId="0" applyNumberFormat="1" applyFont="1" applyFill="1" applyBorder="1" applyAlignment="1" applyProtection="1">
      <alignment horizontal="right" vertical="center" wrapText="1"/>
    </xf>
    <xf numFmtId="4" fontId="20" fillId="31" borderId="5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29" fillId="30" borderId="5" xfId="0" applyFont="1" applyFill="1" applyBorder="1" applyAlignment="1" applyProtection="1">
      <alignment horizontal="center" vertical="center" wrapText="1"/>
    </xf>
    <xf numFmtId="0" fontId="18" fillId="9" borderId="5" xfId="0" applyFont="1" applyFill="1" applyBorder="1" applyAlignment="1">
      <alignment horizontal="left" vertical="center" wrapText="1"/>
    </xf>
    <xf numFmtId="0" fontId="24" fillId="11" borderId="4" xfId="0" applyFont="1" applyFill="1" applyBorder="1" applyAlignment="1" applyProtection="1">
      <alignment horizontal="left" vertical="center" wrapText="1"/>
    </xf>
    <xf numFmtId="4" fontId="24" fillId="11" borderId="5" xfId="0" applyNumberFormat="1" applyFont="1" applyFill="1" applyBorder="1" applyAlignment="1">
      <alignment horizontal="right"/>
    </xf>
    <xf numFmtId="0" fontId="24" fillId="12" borderId="4" xfId="0" applyFont="1" applyFill="1" applyBorder="1" applyAlignment="1" applyProtection="1">
      <alignment horizontal="left" vertical="center" wrapText="1"/>
    </xf>
    <xf numFmtId="4" fontId="24" fillId="12" borderId="5" xfId="0" applyNumberFormat="1" applyFont="1" applyFill="1" applyBorder="1" applyAlignment="1">
      <alignment horizontal="right"/>
    </xf>
    <xf numFmtId="0" fontId="24" fillId="13" borderId="4" xfId="0" applyFont="1" applyFill="1" applyBorder="1" applyAlignment="1" applyProtection="1">
      <alignment horizontal="left" vertical="center" wrapText="1"/>
    </xf>
    <xf numFmtId="0" fontId="24" fillId="13" borderId="4" xfId="0" applyFont="1" applyFill="1" applyBorder="1" applyAlignment="1" applyProtection="1">
      <alignment wrapText="1"/>
    </xf>
    <xf numFmtId="4" fontId="24" fillId="13" borderId="5" xfId="0" applyNumberFormat="1" applyFont="1" applyFill="1" applyBorder="1" applyAlignment="1">
      <alignment horizontal="right"/>
    </xf>
    <xf numFmtId="0" fontId="24" fillId="9" borderId="4" xfId="0" applyFont="1" applyFill="1" applyBorder="1" applyAlignment="1" applyProtection="1">
      <alignment horizontal="left" vertical="center" wrapText="1"/>
    </xf>
    <xf numFmtId="0" fontId="50" fillId="9" borderId="4" xfId="0" applyFont="1" applyFill="1" applyBorder="1" applyAlignment="1" applyProtection="1">
      <alignment horizontal="left" vertical="center" wrapText="1"/>
    </xf>
    <xf numFmtId="0" fontId="50" fillId="0" borderId="4" xfId="0" applyFont="1" applyFill="1" applyBorder="1" applyAlignment="1" applyProtection="1">
      <alignment wrapText="1"/>
    </xf>
    <xf numFmtId="4" fontId="50" fillId="9" borderId="5" xfId="0" applyNumberFormat="1" applyFont="1" applyFill="1" applyBorder="1" applyAlignment="1">
      <alignment horizontal="right"/>
    </xf>
    <xf numFmtId="4" fontId="50" fillId="9" borderId="4" xfId="0" applyNumberFormat="1" applyFont="1" applyFill="1" applyBorder="1" applyAlignment="1">
      <alignment horizontal="right"/>
    </xf>
    <xf numFmtId="0" fontId="24" fillId="12" borderId="5" xfId="0" applyFont="1" applyFill="1" applyBorder="1" applyAlignment="1" applyProtection="1">
      <alignment horizontal="left" vertical="center" wrapText="1"/>
    </xf>
    <xf numFmtId="0" fontId="50" fillId="9" borderId="2" xfId="0" applyFont="1" applyFill="1" applyBorder="1" applyAlignment="1" applyProtection="1">
      <alignment horizontal="left" vertical="center" wrapText="1"/>
    </xf>
    <xf numFmtId="0" fontId="24" fillId="13" borderId="5" xfId="0" applyFont="1" applyFill="1" applyBorder="1" applyAlignment="1" applyProtection="1">
      <alignment wrapText="1"/>
    </xf>
    <xf numFmtId="0" fontId="50" fillId="0" borderId="11" xfId="0" applyFont="1" applyFill="1" applyBorder="1" applyAlignment="1" applyProtection="1">
      <alignment wrapText="1"/>
    </xf>
    <xf numFmtId="0" fontId="50" fillId="0" borderId="12" xfId="0" applyFont="1" applyFill="1" applyBorder="1" applyAlignment="1" applyProtection="1">
      <alignment wrapText="1"/>
    </xf>
    <xf numFmtId="0" fontId="24" fillId="13" borderId="2" xfId="0" applyFont="1" applyFill="1" applyBorder="1" applyAlignment="1" applyProtection="1">
      <alignment horizontal="left" vertical="center" wrapText="1"/>
    </xf>
    <xf numFmtId="0" fontId="24" fillId="13" borderId="12" xfId="0" applyFont="1" applyFill="1" applyBorder="1" applyAlignment="1" applyProtection="1">
      <alignment wrapText="1"/>
    </xf>
    <xf numFmtId="0" fontId="50" fillId="9" borderId="3" xfId="0" applyFont="1" applyFill="1" applyBorder="1" applyAlignment="1" applyProtection="1">
      <alignment horizontal="left" vertical="center" wrapText="1"/>
    </xf>
    <xf numFmtId="0" fontId="50" fillId="9" borderId="13" xfId="0" applyFont="1" applyFill="1" applyBorder="1" applyAlignment="1" applyProtection="1">
      <alignment horizontal="left" vertical="center" wrapText="1"/>
    </xf>
    <xf numFmtId="0" fontId="50" fillId="0" borderId="5" xfId="0" applyFont="1" applyFill="1" applyBorder="1" applyAlignment="1" applyProtection="1">
      <alignment wrapText="1"/>
    </xf>
    <xf numFmtId="0" fontId="24" fillId="12" borderId="4" xfId="0" applyFont="1" applyFill="1" applyBorder="1" applyAlignment="1">
      <alignment horizontal="left" vertical="center"/>
    </xf>
    <xf numFmtId="0" fontId="24" fillId="12" borderId="4" xfId="0" applyFont="1" applyFill="1" applyBorder="1" applyAlignment="1">
      <alignment horizontal="left" vertical="center" wrapText="1"/>
    </xf>
    <xf numFmtId="0" fontId="24" fillId="13" borderId="4" xfId="0" applyFont="1" applyFill="1" applyBorder="1" applyAlignment="1">
      <alignment horizontal="left" vertical="center"/>
    </xf>
    <xf numFmtId="0" fontId="24" fillId="13" borderId="5" xfId="0" applyFont="1" applyFill="1" applyBorder="1" applyAlignment="1" applyProtection="1">
      <alignment horizontal="left" vertical="center" wrapText="1"/>
    </xf>
    <xf numFmtId="0" fontId="50" fillId="9" borderId="4" xfId="0" applyFont="1" applyFill="1" applyBorder="1" applyAlignment="1">
      <alignment horizontal="left" vertical="center"/>
    </xf>
    <xf numFmtId="0" fontId="50" fillId="9" borderId="5" xfId="0" applyFont="1" applyFill="1" applyBorder="1" applyAlignment="1" applyProtection="1">
      <alignment horizontal="left" vertical="center" wrapText="1"/>
    </xf>
    <xf numFmtId="0" fontId="50" fillId="0" borderId="5" xfId="0" applyFont="1" applyFill="1" applyBorder="1" applyAlignment="1" applyProtection="1">
      <alignment vertical="center" wrapText="1"/>
    </xf>
    <xf numFmtId="0" fontId="24" fillId="13" borderId="4" xfId="0" applyFont="1" applyFill="1" applyBorder="1" applyAlignment="1">
      <alignment horizontal="left" vertical="center" wrapText="1"/>
    </xf>
    <xf numFmtId="0" fontId="24" fillId="9" borderId="4" xfId="0" applyFont="1" applyFill="1" applyBorder="1" applyAlignment="1">
      <alignment horizontal="left" vertical="center"/>
    </xf>
    <xf numFmtId="0" fontId="50" fillId="9" borderId="4" xfId="0" applyFont="1" applyFill="1" applyBorder="1" applyAlignment="1">
      <alignment horizontal="left" vertical="center" wrapText="1"/>
    </xf>
    <xf numFmtId="0" fontId="24" fillId="11" borderId="4" xfId="0" applyFont="1" applyFill="1" applyBorder="1" applyAlignment="1">
      <alignment horizontal="left" vertical="center"/>
    </xf>
    <xf numFmtId="0" fontId="24" fillId="11" borderId="4" xfId="0" applyFont="1" applyFill="1" applyBorder="1" applyAlignment="1" applyProtection="1">
      <alignment horizontal="left" vertical="center"/>
    </xf>
    <xf numFmtId="0" fontId="24" fillId="11" borderId="4" xfId="0" applyFont="1" applyFill="1" applyBorder="1" applyAlignment="1" applyProtection="1">
      <alignment vertical="center" wrapText="1"/>
    </xf>
    <xf numFmtId="0" fontId="24" fillId="12" borderId="4" xfId="0" applyFont="1" applyFill="1" applyBorder="1" applyAlignment="1" applyProtection="1">
      <alignment horizontal="left" vertical="center"/>
    </xf>
    <xf numFmtId="0" fontId="24" fillId="12" borderId="4" xfId="0" applyFont="1" applyFill="1" applyBorder="1" applyAlignment="1" applyProtection="1">
      <alignment vertical="center" wrapText="1"/>
    </xf>
    <xf numFmtId="0" fontId="24" fillId="13" borderId="4" xfId="0" applyFont="1" applyFill="1" applyBorder="1" applyAlignment="1" applyProtection="1">
      <alignment horizontal="left" vertical="center"/>
    </xf>
    <xf numFmtId="0" fontId="24" fillId="13" borderId="4" xfId="0" applyFont="1" applyFill="1" applyBorder="1" applyAlignment="1" applyProtection="1">
      <alignment vertical="center" wrapText="1"/>
    </xf>
    <xf numFmtId="0" fontId="24" fillId="9" borderId="4" xfId="0" applyFont="1" applyFill="1" applyBorder="1" applyAlignment="1" applyProtection="1">
      <alignment horizontal="left" vertical="center"/>
    </xf>
    <xf numFmtId="0" fontId="50" fillId="9" borderId="4" xfId="0" applyFont="1" applyFill="1" applyBorder="1" applyAlignment="1" applyProtection="1">
      <alignment horizontal="left" vertical="center"/>
    </xf>
    <xf numFmtId="0" fontId="50" fillId="9" borderId="4" xfId="0" applyFont="1" applyFill="1" applyBorder="1" applyAlignment="1" applyProtection="1">
      <alignment vertical="center" wrapText="1"/>
    </xf>
    <xf numFmtId="0" fontId="24" fillId="13" borderId="4" xfId="14" applyFont="1" applyFill="1" applyBorder="1" applyAlignment="1">
      <alignment vertical="center" wrapText="1" readingOrder="1"/>
    </xf>
    <xf numFmtId="0" fontId="24" fillId="12" borderId="4" xfId="14" applyFont="1" applyFill="1" applyBorder="1" applyAlignment="1">
      <alignment vertical="center" wrapText="1" readingOrder="1"/>
    </xf>
    <xf numFmtId="0" fontId="54" fillId="9" borderId="4" xfId="0" applyFont="1" applyFill="1" applyBorder="1" applyAlignment="1">
      <alignment horizontal="left" vertical="center"/>
    </xf>
    <xf numFmtId="0" fontId="3" fillId="0" borderId="3" xfId="0" applyFont="1" applyBorder="1"/>
    <xf numFmtId="0" fontId="18" fillId="9" borderId="19" xfId="0" applyFont="1" applyFill="1" applyBorder="1" applyAlignment="1">
      <alignment horizontal="left" vertical="center"/>
    </xf>
    <xf numFmtId="0" fontId="3" fillId="0" borderId="19" xfId="0" applyFont="1" applyBorder="1"/>
    <xf numFmtId="0" fontId="3" fillId="0" borderId="18" xfId="0" applyFont="1" applyBorder="1"/>
    <xf numFmtId="0" fontId="29" fillId="30" borderId="20" xfId="0" applyFont="1" applyFill="1" applyBorder="1" applyAlignment="1" applyProtection="1">
      <alignment horizontal="center" vertical="center" wrapText="1"/>
    </xf>
    <xf numFmtId="4" fontId="18" fillId="9" borderId="18" xfId="0" applyNumberFormat="1" applyFont="1" applyFill="1" applyBorder="1" applyAlignment="1">
      <alignment horizontal="right"/>
    </xf>
    <xf numFmtId="4" fontId="40" fillId="28" borderId="7" xfId="19" applyNumberFormat="1" applyFont="1" applyFill="1" applyBorder="1" applyAlignment="1" applyProtection="1">
      <alignment horizontal="left" vertical="center" wrapText="1"/>
    </xf>
    <xf numFmtId="4" fontId="40" fillId="28" borderId="8" xfId="19" applyNumberFormat="1" applyFont="1" applyFill="1" applyBorder="1" applyAlignment="1" applyProtection="1">
      <alignment horizontal="left" vertical="center" wrapText="1"/>
    </xf>
    <xf numFmtId="4" fontId="40" fillId="28" borderId="10" xfId="19" applyNumberFormat="1" applyFont="1" applyFill="1" applyBorder="1" applyAlignment="1" applyProtection="1">
      <alignment horizontal="left" vertical="center" wrapText="1"/>
    </xf>
    <xf numFmtId="4" fontId="40" fillId="27" borderId="7" xfId="19" quotePrefix="1" applyNumberFormat="1" applyFont="1" applyFill="1" applyBorder="1" applyAlignment="1" applyProtection="1">
      <alignment horizontal="left" vertical="center" wrapText="1"/>
    </xf>
    <xf numFmtId="4" fontId="41" fillId="27" borderId="8" xfId="19" applyNumberFormat="1" applyFont="1" applyFill="1" applyBorder="1" applyAlignment="1" applyProtection="1">
      <alignment vertical="center" wrapText="1"/>
    </xf>
    <xf numFmtId="4" fontId="40" fillId="27" borderId="7" xfId="19" applyNumberFormat="1" applyFont="1" applyFill="1" applyBorder="1" applyAlignment="1" applyProtection="1">
      <alignment horizontal="left" vertical="center" wrapText="1"/>
    </xf>
    <xf numFmtId="4" fontId="40" fillId="27" borderId="8" xfId="19" applyNumberFormat="1" applyFont="1" applyFill="1" applyBorder="1" applyAlignment="1" applyProtection="1">
      <alignment horizontal="left" vertical="center" wrapText="1"/>
    </xf>
    <xf numFmtId="4" fontId="40" fillId="27" borderId="10" xfId="19" applyNumberFormat="1" applyFont="1" applyFill="1" applyBorder="1" applyAlignment="1" applyProtection="1">
      <alignment horizontal="left" vertical="center" wrapText="1"/>
    </xf>
    <xf numFmtId="0" fontId="39" fillId="0" borderId="7" xfId="19" quotePrefix="1" applyFont="1" applyBorder="1" applyAlignment="1">
      <alignment horizontal="center" vertical="center" wrapText="1"/>
    </xf>
    <xf numFmtId="0" fontId="39" fillId="0" borderId="8" xfId="19" quotePrefix="1" applyFont="1" applyBorder="1" applyAlignment="1">
      <alignment horizontal="center" vertical="center" wrapText="1"/>
    </xf>
    <xf numFmtId="0" fontId="39" fillId="0" borderId="10" xfId="19" quotePrefix="1" applyFont="1" applyBorder="1" applyAlignment="1">
      <alignment horizontal="center" vertical="center" wrapText="1"/>
    </xf>
    <xf numFmtId="4" fontId="40" fillId="0" borderId="7" xfId="19" quotePrefix="1" applyNumberFormat="1" applyFont="1" applyFill="1" applyBorder="1" applyAlignment="1" applyProtection="1">
      <alignment horizontal="left" vertical="center" wrapText="1"/>
    </xf>
    <xf numFmtId="4" fontId="41" fillId="0" borderId="8" xfId="19" applyNumberFormat="1" applyFont="1" applyFill="1" applyBorder="1" applyAlignment="1" applyProtection="1">
      <alignment vertical="center" wrapText="1"/>
    </xf>
    <xf numFmtId="4" fontId="40" fillId="0" borderId="7" xfId="19" quotePrefix="1" applyNumberFormat="1" applyFont="1" applyBorder="1" applyAlignment="1">
      <alignment horizontal="left" vertical="center"/>
    </xf>
    <xf numFmtId="4" fontId="41" fillId="0" borderId="8" xfId="19" applyNumberFormat="1" applyFont="1" applyFill="1" applyBorder="1" applyAlignment="1" applyProtection="1">
      <alignment vertical="center"/>
    </xf>
    <xf numFmtId="4" fontId="32" fillId="0" borderId="0" xfId="19" applyNumberFormat="1" applyFont="1" applyFill="1" applyBorder="1" applyAlignment="1" applyProtection="1">
      <alignment horizontal="center" vertical="center" wrapText="1"/>
    </xf>
    <xf numFmtId="0" fontId="52" fillId="0" borderId="7" xfId="19" quotePrefix="1" applyFont="1" applyBorder="1" applyAlignment="1">
      <alignment horizontal="center" vertical="center" wrapText="1"/>
    </xf>
    <xf numFmtId="0" fontId="52" fillId="0" borderId="8" xfId="19" quotePrefix="1" applyFont="1" applyBorder="1" applyAlignment="1">
      <alignment horizontal="center" vertical="center" wrapText="1"/>
    </xf>
    <xf numFmtId="0" fontId="52" fillId="0" borderId="10" xfId="19" quotePrefix="1" applyFont="1" applyBorder="1" applyAlignment="1">
      <alignment horizontal="center" vertical="center" wrapText="1"/>
    </xf>
    <xf numFmtId="4" fontId="40" fillId="0" borderId="7" xfId="19" quotePrefix="1" applyNumberFormat="1" applyFont="1" applyBorder="1" applyAlignment="1">
      <alignment horizontal="left" vertical="center" wrapText="1"/>
    </xf>
    <xf numFmtId="0" fontId="32" fillId="0" borderId="0" xfId="19" applyNumberFormat="1" applyFont="1" applyFill="1" applyBorder="1" applyAlignment="1" applyProtection="1">
      <alignment horizontal="center" vertical="center" wrapText="1"/>
    </xf>
    <xf numFmtId="0" fontId="34" fillId="0" borderId="0" xfId="19" applyNumberFormat="1" applyFont="1" applyFill="1" applyBorder="1" applyAlignment="1" applyProtection="1">
      <alignment vertical="center" wrapText="1"/>
    </xf>
    <xf numFmtId="4" fontId="41" fillId="27" borderId="8" xfId="19" applyNumberFormat="1" applyFont="1" applyFill="1" applyBorder="1" applyAlignment="1" applyProtection="1">
      <alignment vertical="center"/>
    </xf>
    <xf numFmtId="4" fontId="40" fillId="0" borderId="7" xfId="19" applyNumberFormat="1" applyFont="1" applyFill="1" applyBorder="1" applyAlignment="1" applyProtection="1">
      <alignment horizontal="left" vertical="center" wrapText="1"/>
    </xf>
    <xf numFmtId="4" fontId="40" fillId="0" borderId="7" xfId="19" quotePrefix="1" applyNumberFormat="1" applyFont="1" applyFill="1" applyBorder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</xf>
    <xf numFmtId="0" fontId="24" fillId="0" borderId="4" xfId="0" applyFont="1" applyFill="1" applyBorder="1" applyAlignment="1">
      <alignment horizontal="center"/>
    </xf>
    <xf numFmtId="0" fontId="24" fillId="9" borderId="4" xfId="0" applyFont="1" applyFill="1" applyBorder="1" applyAlignment="1">
      <alignment horizontal="center" vertical="center"/>
    </xf>
    <xf numFmtId="0" fontId="39" fillId="28" borderId="7" xfId="19" quotePrefix="1" applyFont="1" applyFill="1" applyBorder="1" applyAlignment="1">
      <alignment horizontal="center" vertical="center" wrapText="1"/>
    </xf>
    <xf numFmtId="0" fontId="39" fillId="28" borderId="8" xfId="19" quotePrefix="1" applyFont="1" applyFill="1" applyBorder="1" applyAlignment="1">
      <alignment horizontal="center" vertical="center" wrapText="1"/>
    </xf>
    <xf numFmtId="0" fontId="39" fillId="28" borderId="10" xfId="19" quotePrefix="1" applyFont="1" applyFill="1" applyBorder="1" applyAlignment="1">
      <alignment horizontal="center" vertical="center" wrapText="1"/>
    </xf>
    <xf numFmtId="0" fontId="32" fillId="0" borderId="0" xfId="20" applyFont="1" applyAlignment="1">
      <alignment horizontal="center" vertical="center" wrapText="1"/>
    </xf>
    <xf numFmtId="0" fontId="39" fillId="0" borderId="0" xfId="20" applyFont="1" applyAlignment="1">
      <alignment horizontal="center" vertical="center" wrapText="1"/>
    </xf>
    <xf numFmtId="0" fontId="20" fillId="10" borderId="2" xfId="0" applyFont="1" applyFill="1" applyBorder="1" applyAlignment="1" applyProtection="1">
      <alignment horizontal="center" vertical="center" wrapText="1"/>
    </xf>
    <xf numFmtId="0" fontId="20" fillId="10" borderId="3" xfId="0" applyFont="1" applyFill="1" applyBorder="1" applyAlignment="1" applyProtection="1">
      <alignment horizontal="center" vertical="center" wrapText="1"/>
    </xf>
    <xf numFmtId="0" fontId="20" fillId="10" borderId="5" xfId="0" applyFont="1" applyFill="1" applyBorder="1" applyAlignment="1" applyProtection="1">
      <alignment horizontal="center" vertical="center" wrapText="1"/>
    </xf>
    <xf numFmtId="0" fontId="29" fillId="30" borderId="2" xfId="0" applyFont="1" applyFill="1" applyBorder="1" applyAlignment="1" applyProtection="1">
      <alignment horizontal="center" vertical="center" wrapText="1"/>
    </xf>
    <xf numFmtId="0" fontId="29" fillId="30" borderId="3" xfId="0" applyFont="1" applyFill="1" applyBorder="1" applyAlignment="1" applyProtection="1">
      <alignment horizontal="center" vertical="center" wrapText="1"/>
    </xf>
    <xf numFmtId="0" fontId="29" fillId="30" borderId="5" xfId="0" applyFont="1" applyFill="1" applyBorder="1" applyAlignment="1" applyProtection="1">
      <alignment horizontal="center" vertical="center" wrapText="1"/>
    </xf>
    <xf numFmtId="0" fontId="20" fillId="17" borderId="4" xfId="0" applyFont="1" applyFill="1" applyBorder="1" applyAlignment="1" applyProtection="1">
      <alignment horizontal="left" vertical="center" wrapText="1"/>
    </xf>
    <xf numFmtId="0" fontId="22" fillId="14" borderId="4" xfId="0" applyFont="1" applyFill="1" applyBorder="1" applyAlignment="1" applyProtection="1">
      <alignment horizontal="left" vertical="center" wrapText="1"/>
    </xf>
    <xf numFmtId="0" fontId="20" fillId="16" borderId="4" xfId="0" applyFont="1" applyFill="1" applyBorder="1" applyAlignment="1" applyProtection="1">
      <alignment horizontal="left" vertical="center" wrapText="1"/>
    </xf>
    <xf numFmtId="0" fontId="20" fillId="15" borderId="4" xfId="0" applyFont="1" applyFill="1" applyBorder="1" applyAlignment="1" applyProtection="1">
      <alignment horizontal="left" vertical="center" wrapText="1"/>
    </xf>
    <xf numFmtId="0" fontId="20" fillId="12" borderId="2" xfId="0" applyFont="1" applyFill="1" applyBorder="1" applyAlignment="1" applyProtection="1">
      <alignment horizontal="left" vertical="center" wrapText="1" indent="1"/>
    </xf>
    <xf numFmtId="0" fontId="20" fillId="12" borderId="3" xfId="0" applyFont="1" applyFill="1" applyBorder="1" applyAlignment="1" applyProtection="1">
      <alignment horizontal="left" vertical="center" wrapText="1" indent="1"/>
    </xf>
    <xf numFmtId="0" fontId="20" fillId="12" borderId="5" xfId="0" applyFont="1" applyFill="1" applyBorder="1" applyAlignment="1" applyProtection="1">
      <alignment horizontal="left" vertical="center" wrapText="1" indent="1"/>
    </xf>
    <xf numFmtId="0" fontId="20" fillId="12" borderId="4" xfId="0" applyFont="1" applyFill="1" applyBorder="1" applyAlignment="1" applyProtection="1">
      <alignment horizontal="left" vertical="center" wrapText="1" indent="1"/>
    </xf>
    <xf numFmtId="0" fontId="22" fillId="14" borderId="2" xfId="0" applyFont="1" applyFill="1" applyBorder="1" applyAlignment="1" applyProtection="1">
      <alignment horizontal="left" vertical="center" wrapText="1"/>
    </xf>
    <xf numFmtId="0" fontId="22" fillId="14" borderId="3" xfId="0" applyFont="1" applyFill="1" applyBorder="1" applyAlignment="1" applyProtection="1">
      <alignment horizontal="left" vertical="center" wrapText="1"/>
    </xf>
    <xf numFmtId="0" fontId="22" fillId="14" borderId="5" xfId="0" applyFont="1" applyFill="1" applyBorder="1" applyAlignment="1" applyProtection="1">
      <alignment horizontal="left" vertical="center" wrapText="1"/>
    </xf>
    <xf numFmtId="0" fontId="20" fillId="15" borderId="2" xfId="0" applyFont="1" applyFill="1" applyBorder="1" applyAlignment="1" applyProtection="1">
      <alignment horizontal="left" vertical="center" wrapText="1"/>
    </xf>
    <xf numFmtId="0" fontId="20" fillId="15" borderId="3" xfId="0" applyFont="1" applyFill="1" applyBorder="1" applyAlignment="1" applyProtection="1">
      <alignment horizontal="left" vertical="center" wrapText="1"/>
    </xf>
    <xf numFmtId="0" fontId="20" fillId="15" borderId="5" xfId="0" applyFont="1" applyFill="1" applyBorder="1" applyAlignment="1" applyProtection="1">
      <alignment horizontal="left" vertical="center" wrapText="1"/>
    </xf>
    <xf numFmtId="0" fontId="20" fillId="16" borderId="2" xfId="0" applyFont="1" applyFill="1" applyBorder="1" applyAlignment="1" applyProtection="1">
      <alignment horizontal="left" vertical="center" wrapText="1"/>
    </xf>
    <xf numFmtId="0" fontId="20" fillId="16" borderId="3" xfId="0" applyFont="1" applyFill="1" applyBorder="1" applyAlignment="1" applyProtection="1">
      <alignment horizontal="left" vertical="center" wrapText="1"/>
    </xf>
    <xf numFmtId="0" fontId="20" fillId="16" borderId="5" xfId="0" applyFont="1" applyFill="1" applyBorder="1" applyAlignment="1" applyProtection="1">
      <alignment horizontal="left" vertical="center" wrapText="1"/>
    </xf>
    <xf numFmtId="0" fontId="20" fillId="31" borderId="2" xfId="0" applyFont="1" applyFill="1" applyBorder="1" applyAlignment="1" applyProtection="1">
      <alignment horizontal="left" vertical="center" wrapText="1"/>
    </xf>
    <xf numFmtId="0" fontId="20" fillId="31" borderId="3" xfId="0" applyFont="1" applyFill="1" applyBorder="1" applyAlignment="1" applyProtection="1">
      <alignment horizontal="left" vertical="center" wrapText="1"/>
    </xf>
    <xf numFmtId="0" fontId="20" fillId="31" borderId="18" xfId="0" applyFont="1" applyFill="1" applyBorder="1" applyAlignment="1" applyProtection="1">
      <alignment horizontal="left" vertical="center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" xfId="14"/>
    <cellStyle name="Normalno" xfId="0" builtinId="0" customBuiltin="1"/>
    <cellStyle name="Normalno 2" xfId="19"/>
    <cellStyle name="Normalno 3" xfId="20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workbookViewId="0">
      <selection activeCell="I44" sqref="I44"/>
    </sheetView>
  </sheetViews>
  <sheetFormatPr defaultColWidth="9.140625" defaultRowHeight="15" x14ac:dyDescent="0.25"/>
  <cols>
    <col min="1" max="4" width="9.140625" style="108"/>
    <col min="5" max="5" width="12.7109375" style="108" customWidth="1"/>
    <col min="6" max="6" width="19.7109375" style="108" customWidth="1"/>
    <col min="7" max="7" width="19" style="108" hidden="1" customWidth="1"/>
    <col min="8" max="8" width="19" style="108" customWidth="1"/>
    <col min="9" max="9" width="18.28515625" style="108" customWidth="1"/>
    <col min="10" max="10" width="9" style="108" customWidth="1"/>
    <col min="11" max="11" width="8.7109375" style="108" customWidth="1"/>
    <col min="12" max="16384" width="9.140625" style="108"/>
  </cols>
  <sheetData>
    <row r="1" spans="1:11" ht="42" customHeight="1" x14ac:dyDescent="0.25">
      <c r="A1" s="273" t="s">
        <v>238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8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1" ht="15.75" x14ac:dyDescent="0.25">
      <c r="A3" s="273" t="s">
        <v>0</v>
      </c>
      <c r="B3" s="273"/>
      <c r="C3" s="273"/>
      <c r="D3" s="273"/>
      <c r="E3" s="273"/>
      <c r="F3" s="273"/>
      <c r="G3" s="273"/>
      <c r="H3" s="273"/>
      <c r="I3" s="274"/>
      <c r="J3" s="274"/>
    </row>
    <row r="4" spans="1:11" ht="18" x14ac:dyDescent="0.25">
      <c r="A4" s="109"/>
      <c r="B4" s="109"/>
      <c r="C4" s="109"/>
      <c r="D4" s="109"/>
      <c r="E4" s="109"/>
      <c r="F4" s="109"/>
      <c r="G4" s="109"/>
      <c r="H4" s="109"/>
      <c r="I4" s="110"/>
      <c r="J4" s="110"/>
    </row>
    <row r="5" spans="1:11" ht="15.75" customHeight="1" x14ac:dyDescent="0.25">
      <c r="A5" s="273" t="s">
        <v>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</row>
    <row r="6" spans="1:11" ht="18" x14ac:dyDescent="0.25">
      <c r="A6" s="111"/>
      <c r="B6" s="112"/>
      <c r="C6" s="112"/>
      <c r="D6" s="112"/>
      <c r="E6" s="113"/>
      <c r="F6" s="114"/>
      <c r="G6" s="114"/>
      <c r="H6" s="114"/>
      <c r="I6" s="114"/>
      <c r="J6" s="115"/>
    </row>
    <row r="7" spans="1:11" ht="25.5" customHeight="1" x14ac:dyDescent="0.25">
      <c r="A7" s="261" t="s">
        <v>213</v>
      </c>
      <c r="B7" s="262"/>
      <c r="C7" s="262"/>
      <c r="D7" s="262"/>
      <c r="E7" s="263"/>
      <c r="F7" s="116" t="s">
        <v>194</v>
      </c>
      <c r="G7" s="116" t="s">
        <v>239</v>
      </c>
      <c r="H7" s="116" t="s">
        <v>264</v>
      </c>
      <c r="I7" s="116" t="s">
        <v>240</v>
      </c>
      <c r="J7" s="116" t="s">
        <v>241</v>
      </c>
      <c r="K7" s="116" t="s">
        <v>241</v>
      </c>
    </row>
    <row r="8" spans="1:11" ht="11.25" customHeight="1" x14ac:dyDescent="0.25">
      <c r="A8" s="269">
        <v>1</v>
      </c>
      <c r="B8" s="270"/>
      <c r="C8" s="270"/>
      <c r="D8" s="270"/>
      <c r="E8" s="271"/>
      <c r="F8" s="183">
        <v>2</v>
      </c>
      <c r="G8" s="183">
        <v>3</v>
      </c>
      <c r="H8" s="183">
        <v>3</v>
      </c>
      <c r="I8" s="183">
        <v>4</v>
      </c>
      <c r="J8" s="184" t="s">
        <v>265</v>
      </c>
      <c r="K8" s="184" t="s">
        <v>266</v>
      </c>
    </row>
    <row r="9" spans="1:11" x14ac:dyDescent="0.25">
      <c r="A9" s="258" t="s">
        <v>2</v>
      </c>
      <c r="B9" s="257"/>
      <c r="C9" s="257"/>
      <c r="D9" s="257"/>
      <c r="E9" s="275"/>
      <c r="F9" s="117">
        <f>F10+F11</f>
        <v>2255097.92</v>
      </c>
      <c r="G9" s="117">
        <f t="shared" ref="G9:I9" si="0">G10+G11</f>
        <v>2143275.96</v>
      </c>
      <c r="H9" s="117">
        <f t="shared" si="0"/>
        <v>2218286.0699999998</v>
      </c>
      <c r="I9" s="117">
        <f t="shared" si="0"/>
        <v>2540578.94</v>
      </c>
      <c r="J9" s="117">
        <f>I9/F9*100</f>
        <v>112.65936248125314</v>
      </c>
      <c r="K9" s="117">
        <f>I9/H9*100</f>
        <v>114.52891375727749</v>
      </c>
    </row>
    <row r="10" spans="1:11" x14ac:dyDescent="0.25">
      <c r="A10" s="276" t="s">
        <v>199</v>
      </c>
      <c r="B10" s="265"/>
      <c r="C10" s="265"/>
      <c r="D10" s="265"/>
      <c r="E10" s="267"/>
      <c r="F10" s="118">
        <v>2255097.92</v>
      </c>
      <c r="G10" s="118">
        <v>2143275.96</v>
      </c>
      <c r="H10" s="118">
        <v>2218286.0699999998</v>
      </c>
      <c r="I10" s="118">
        <v>2540578.94</v>
      </c>
      <c r="J10" s="118">
        <f t="shared" ref="J10:J14" si="1">I10/F10*100</f>
        <v>112.65936248125314</v>
      </c>
      <c r="K10" s="118">
        <f t="shared" ref="K10:K15" si="2">I10/H10*100</f>
        <v>114.52891375727749</v>
      </c>
    </row>
    <row r="11" spans="1:11" x14ac:dyDescent="0.25">
      <c r="A11" s="277" t="s">
        <v>200</v>
      </c>
      <c r="B11" s="267"/>
      <c r="C11" s="267"/>
      <c r="D11" s="267"/>
      <c r="E11" s="267"/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</row>
    <row r="12" spans="1:11" x14ac:dyDescent="0.25">
      <c r="A12" s="119" t="s">
        <v>3</v>
      </c>
      <c r="B12" s="120"/>
      <c r="C12" s="120"/>
      <c r="D12" s="120"/>
      <c r="E12" s="120"/>
      <c r="F12" s="117">
        <f>F13+F14</f>
        <v>2237282.19</v>
      </c>
      <c r="G12" s="117">
        <f t="shared" ref="G12:I12" si="3">G13+G14</f>
        <v>2196365.0799999996</v>
      </c>
      <c r="H12" s="117">
        <f t="shared" si="3"/>
        <v>2271375.19</v>
      </c>
      <c r="I12" s="117">
        <f t="shared" si="3"/>
        <v>2569409.38</v>
      </c>
      <c r="J12" s="117">
        <f t="shared" si="1"/>
        <v>114.84511839787184</v>
      </c>
      <c r="K12" s="117">
        <f t="shared" si="2"/>
        <v>113.1213104427719</v>
      </c>
    </row>
    <row r="13" spans="1:11" x14ac:dyDescent="0.25">
      <c r="A13" s="264" t="s">
        <v>201</v>
      </c>
      <c r="B13" s="265"/>
      <c r="C13" s="265"/>
      <c r="D13" s="265"/>
      <c r="E13" s="265"/>
      <c r="F13" s="118">
        <v>2166382.08</v>
      </c>
      <c r="G13" s="118">
        <v>2189330.7599999998</v>
      </c>
      <c r="H13" s="118">
        <v>2236684.42</v>
      </c>
      <c r="I13" s="118">
        <v>2524135.0299999998</v>
      </c>
      <c r="J13" s="118">
        <f t="shared" si="1"/>
        <v>116.51384367064188</v>
      </c>
      <c r="K13" s="118">
        <f t="shared" si="2"/>
        <v>112.85163912394935</v>
      </c>
    </row>
    <row r="14" spans="1:11" x14ac:dyDescent="0.25">
      <c r="A14" s="266" t="s">
        <v>202</v>
      </c>
      <c r="B14" s="267"/>
      <c r="C14" s="267"/>
      <c r="D14" s="267"/>
      <c r="E14" s="267"/>
      <c r="F14" s="122">
        <v>70900.11</v>
      </c>
      <c r="G14" s="122">
        <v>7034.32</v>
      </c>
      <c r="H14" s="122">
        <v>34690.769999999997</v>
      </c>
      <c r="I14" s="122">
        <v>45274.35</v>
      </c>
      <c r="J14" s="122">
        <f t="shared" si="1"/>
        <v>63.856529982816667</v>
      </c>
      <c r="K14" s="122">
        <f t="shared" si="2"/>
        <v>130.50834559163721</v>
      </c>
    </row>
    <row r="15" spans="1:11" x14ac:dyDescent="0.25">
      <c r="A15" s="256" t="s">
        <v>4</v>
      </c>
      <c r="B15" s="257"/>
      <c r="C15" s="257"/>
      <c r="D15" s="257"/>
      <c r="E15" s="257"/>
      <c r="F15" s="117">
        <f>F9-F12</f>
        <v>17815.729999999981</v>
      </c>
      <c r="G15" s="117">
        <f t="shared" ref="G15:I15" si="4">G9-G12</f>
        <v>-53089.119999999646</v>
      </c>
      <c r="H15" s="117">
        <f t="shared" si="4"/>
        <v>-53089.120000000112</v>
      </c>
      <c r="I15" s="117">
        <f t="shared" si="4"/>
        <v>-28830.439999999944</v>
      </c>
      <c r="J15" s="117">
        <v>0</v>
      </c>
      <c r="K15" s="117">
        <f t="shared" si="2"/>
        <v>54.305740987983761</v>
      </c>
    </row>
    <row r="16" spans="1:11" ht="18" x14ac:dyDescent="0.25">
      <c r="A16" s="123"/>
      <c r="B16" s="124"/>
      <c r="C16" s="124"/>
      <c r="D16" s="124"/>
      <c r="E16" s="124"/>
      <c r="F16" s="124"/>
      <c r="G16" s="124"/>
      <c r="H16" s="125"/>
      <c r="I16" s="125"/>
      <c r="J16" s="125"/>
    </row>
    <row r="17" spans="1:11" ht="15.75" customHeight="1" x14ac:dyDescent="0.25">
      <c r="A17" s="268" t="s">
        <v>5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</row>
    <row r="18" spans="1:11" ht="18" x14ac:dyDescent="0.25">
      <c r="A18" s="123"/>
      <c r="B18" s="124"/>
      <c r="C18" s="124"/>
      <c r="D18" s="124"/>
      <c r="E18" s="124"/>
      <c r="F18" s="124"/>
      <c r="G18" s="124"/>
      <c r="H18" s="125"/>
      <c r="I18" s="125"/>
      <c r="J18" s="125"/>
    </row>
    <row r="19" spans="1:11" ht="25.5" customHeight="1" x14ac:dyDescent="0.25">
      <c r="A19" s="261" t="s">
        <v>213</v>
      </c>
      <c r="B19" s="262"/>
      <c r="C19" s="262"/>
      <c r="D19" s="262"/>
      <c r="E19" s="263"/>
      <c r="F19" s="116" t="s">
        <v>194</v>
      </c>
      <c r="G19" s="116" t="s">
        <v>239</v>
      </c>
      <c r="H19" s="116" t="s">
        <v>264</v>
      </c>
      <c r="I19" s="116" t="s">
        <v>240</v>
      </c>
      <c r="J19" s="116" t="s">
        <v>241</v>
      </c>
      <c r="K19" s="116" t="s">
        <v>241</v>
      </c>
    </row>
    <row r="20" spans="1:11" ht="11.25" customHeight="1" x14ac:dyDescent="0.25">
      <c r="A20" s="269">
        <v>1</v>
      </c>
      <c r="B20" s="270"/>
      <c r="C20" s="270"/>
      <c r="D20" s="270"/>
      <c r="E20" s="271"/>
      <c r="F20" s="183">
        <v>2</v>
      </c>
      <c r="G20" s="183">
        <v>3</v>
      </c>
      <c r="H20" s="183">
        <v>3</v>
      </c>
      <c r="I20" s="183">
        <v>4</v>
      </c>
      <c r="J20" s="184" t="s">
        <v>265</v>
      </c>
      <c r="K20" s="184" t="s">
        <v>266</v>
      </c>
    </row>
    <row r="21" spans="1:11" x14ac:dyDescent="0.25">
      <c r="A21" s="266" t="s">
        <v>203</v>
      </c>
      <c r="B21" s="267"/>
      <c r="C21" s="267"/>
      <c r="D21" s="267"/>
      <c r="E21" s="267"/>
      <c r="F21" s="122">
        <v>0</v>
      </c>
      <c r="G21" s="122">
        <v>0</v>
      </c>
      <c r="H21" s="122">
        <v>0</v>
      </c>
      <c r="I21" s="122">
        <v>0</v>
      </c>
      <c r="J21" s="121">
        <v>0</v>
      </c>
      <c r="K21" s="121">
        <v>0</v>
      </c>
    </row>
    <row r="22" spans="1:11" ht="26.25" customHeight="1" x14ac:dyDescent="0.25">
      <c r="A22" s="272" t="s">
        <v>204</v>
      </c>
      <c r="B22" s="265"/>
      <c r="C22" s="265"/>
      <c r="D22" s="265"/>
      <c r="E22" s="265"/>
      <c r="F22" s="122">
        <v>0</v>
      </c>
      <c r="G22" s="122">
        <v>0</v>
      </c>
      <c r="H22" s="122">
        <v>0</v>
      </c>
      <c r="I22" s="122">
        <v>0</v>
      </c>
      <c r="J22" s="121">
        <v>0</v>
      </c>
      <c r="K22" s="121">
        <v>0</v>
      </c>
    </row>
    <row r="23" spans="1:11" x14ac:dyDescent="0.25">
      <c r="A23" s="256" t="s">
        <v>6</v>
      </c>
      <c r="B23" s="257"/>
      <c r="C23" s="257"/>
      <c r="D23" s="257"/>
      <c r="E23" s="257"/>
      <c r="F23" s="117">
        <f>F21-F22</f>
        <v>0</v>
      </c>
      <c r="G23" s="117">
        <f t="shared" ref="G23:J23" si="5">G21-G22</f>
        <v>0</v>
      </c>
      <c r="H23" s="117">
        <f t="shared" si="5"/>
        <v>0</v>
      </c>
      <c r="I23" s="117">
        <f t="shared" si="5"/>
        <v>0</v>
      </c>
      <c r="J23" s="117">
        <f t="shared" si="5"/>
        <v>0</v>
      </c>
      <c r="K23" s="117">
        <v>0</v>
      </c>
    </row>
    <row r="24" spans="1:11" x14ac:dyDescent="0.25">
      <c r="A24" s="256" t="s">
        <v>7</v>
      </c>
      <c r="B24" s="257"/>
      <c r="C24" s="257"/>
      <c r="D24" s="257"/>
      <c r="E24" s="257"/>
      <c r="F24" s="117">
        <f>F15+F23</f>
        <v>17815.729999999981</v>
      </c>
      <c r="G24" s="117">
        <f t="shared" ref="G24:I24" si="6">G15+G23</f>
        <v>-53089.119999999646</v>
      </c>
      <c r="H24" s="117">
        <f t="shared" si="6"/>
        <v>-53089.120000000112</v>
      </c>
      <c r="I24" s="117">
        <f t="shared" si="6"/>
        <v>-28830.439999999944</v>
      </c>
      <c r="J24" s="117">
        <v>0</v>
      </c>
      <c r="K24" s="117">
        <v>0</v>
      </c>
    </row>
    <row r="25" spans="1:11" ht="18" x14ac:dyDescent="0.25">
      <c r="A25" s="126"/>
      <c r="B25" s="124"/>
      <c r="C25" s="124"/>
      <c r="D25" s="124"/>
      <c r="E25" s="124"/>
      <c r="F25" s="124"/>
      <c r="G25" s="124"/>
      <c r="H25" s="125"/>
      <c r="I25" s="125"/>
      <c r="J25" s="125"/>
    </row>
    <row r="26" spans="1:11" ht="15.75" customHeight="1" x14ac:dyDescent="0.25">
      <c r="A26" s="268" t="s">
        <v>205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</row>
    <row r="27" spans="1:11" ht="15.75" x14ac:dyDescent="0.25">
      <c r="A27" s="127"/>
      <c r="B27" s="128"/>
      <c r="C27" s="128"/>
      <c r="D27" s="128"/>
      <c r="E27" s="128"/>
      <c r="F27" s="128"/>
      <c r="G27" s="128"/>
      <c r="H27" s="128"/>
      <c r="I27" s="128"/>
      <c r="J27" s="128"/>
    </row>
    <row r="28" spans="1:11" ht="25.5" customHeight="1" x14ac:dyDescent="0.25">
      <c r="A28" s="261" t="s">
        <v>213</v>
      </c>
      <c r="B28" s="262"/>
      <c r="C28" s="262"/>
      <c r="D28" s="262"/>
      <c r="E28" s="263"/>
      <c r="F28" s="116" t="s">
        <v>194</v>
      </c>
      <c r="G28" s="116" t="s">
        <v>239</v>
      </c>
      <c r="H28" s="116" t="s">
        <v>264</v>
      </c>
      <c r="I28" s="116" t="s">
        <v>240</v>
      </c>
      <c r="J28" s="116" t="s">
        <v>241</v>
      </c>
      <c r="K28" s="116" t="s">
        <v>241</v>
      </c>
    </row>
    <row r="29" spans="1:11" ht="11.25" customHeight="1" x14ac:dyDescent="0.25">
      <c r="A29" s="269">
        <v>1</v>
      </c>
      <c r="B29" s="270"/>
      <c r="C29" s="270"/>
      <c r="D29" s="270"/>
      <c r="E29" s="271"/>
      <c r="F29" s="183">
        <v>2</v>
      </c>
      <c r="G29" s="183">
        <v>3</v>
      </c>
      <c r="H29" s="183">
        <v>3</v>
      </c>
      <c r="I29" s="183">
        <v>4</v>
      </c>
      <c r="J29" s="184" t="s">
        <v>265</v>
      </c>
      <c r="K29" s="184" t="s">
        <v>266</v>
      </c>
    </row>
    <row r="30" spans="1:11" ht="27" customHeight="1" x14ac:dyDescent="0.25">
      <c r="A30" s="253" t="s">
        <v>206</v>
      </c>
      <c r="B30" s="254"/>
      <c r="C30" s="254"/>
      <c r="D30" s="254"/>
      <c r="E30" s="255"/>
      <c r="F30" s="129">
        <v>90495.84</v>
      </c>
      <c r="G30" s="129">
        <v>53089.120000000003</v>
      </c>
      <c r="H30" s="129">
        <v>53089.120000000003</v>
      </c>
      <c r="I30" s="129">
        <v>108311.57</v>
      </c>
      <c r="J30" s="130">
        <f>I30/F30*100</f>
        <v>119.68679444270589</v>
      </c>
      <c r="K30" s="130">
        <f>I30/H30*100</f>
        <v>204.0183939760162</v>
      </c>
    </row>
    <row r="31" spans="1:11" ht="15" customHeight="1" x14ac:dyDescent="0.25">
      <c r="A31" s="256" t="s">
        <v>207</v>
      </c>
      <c r="B31" s="257"/>
      <c r="C31" s="257"/>
      <c r="D31" s="257"/>
      <c r="E31" s="257"/>
      <c r="F31" s="131">
        <f>F24+F30</f>
        <v>108311.56999999998</v>
      </c>
      <c r="G31" s="131">
        <f t="shared" ref="G31:I31" si="7">G24+G30</f>
        <v>3.5652192309498787E-10</v>
      </c>
      <c r="H31" s="131">
        <f t="shared" si="7"/>
        <v>-1.0913936421275139E-10</v>
      </c>
      <c r="I31" s="131">
        <f t="shared" si="7"/>
        <v>79481.130000000063</v>
      </c>
      <c r="J31" s="131">
        <f>I31/F31*100</f>
        <v>73.381938790103476</v>
      </c>
      <c r="K31" s="132">
        <v>0</v>
      </c>
    </row>
    <row r="32" spans="1:11" ht="45" customHeight="1" x14ac:dyDescent="0.25">
      <c r="A32" s="258" t="s">
        <v>208</v>
      </c>
      <c r="B32" s="259"/>
      <c r="C32" s="259"/>
      <c r="D32" s="259"/>
      <c r="E32" s="260"/>
      <c r="F32" s="131">
        <f>F15+F23+F30-F31</f>
        <v>0</v>
      </c>
      <c r="G32" s="131">
        <f t="shared" ref="G32:I32" si="8">G15+G23+G30-G31</f>
        <v>0</v>
      </c>
      <c r="H32" s="131">
        <f t="shared" si="8"/>
        <v>0</v>
      </c>
      <c r="I32" s="131">
        <f t="shared" si="8"/>
        <v>0</v>
      </c>
      <c r="J32" s="132">
        <v>0</v>
      </c>
      <c r="K32" s="132">
        <v>0</v>
      </c>
    </row>
    <row r="33" spans="1:10" ht="15.75" x14ac:dyDescent="0.25">
      <c r="A33" s="133"/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0" ht="17.25" customHeight="1" x14ac:dyDescent="0.25">
      <c r="A34" s="135"/>
      <c r="B34" s="135"/>
      <c r="C34" s="135"/>
      <c r="D34" s="135"/>
      <c r="E34" s="135"/>
      <c r="F34" s="135"/>
      <c r="G34" s="135"/>
      <c r="H34" s="135"/>
      <c r="I34" s="135"/>
      <c r="J34" s="135"/>
    </row>
    <row r="35" spans="1:10" ht="9" customHeight="1" x14ac:dyDescent="0.25"/>
  </sheetData>
  <mergeCells count="24">
    <mergeCell ref="A1:K1"/>
    <mergeCell ref="A7:E7"/>
    <mergeCell ref="A8:E8"/>
    <mergeCell ref="A19:E19"/>
    <mergeCell ref="A3:J3"/>
    <mergeCell ref="A9:E9"/>
    <mergeCell ref="A10:E10"/>
    <mergeCell ref="A11:E11"/>
    <mergeCell ref="A5:K5"/>
    <mergeCell ref="A17:K17"/>
    <mergeCell ref="A30:E30"/>
    <mergeCell ref="A31:E31"/>
    <mergeCell ref="A32:E32"/>
    <mergeCell ref="A28:E28"/>
    <mergeCell ref="A13:E13"/>
    <mergeCell ref="A14:E14"/>
    <mergeCell ref="A15:E15"/>
    <mergeCell ref="A21:E21"/>
    <mergeCell ref="A26:K26"/>
    <mergeCell ref="A20:E20"/>
    <mergeCell ref="A29:E29"/>
    <mergeCell ref="A22:E22"/>
    <mergeCell ref="A23:E23"/>
    <mergeCell ref="A24:E24"/>
  </mergeCell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97"/>
  <sheetViews>
    <sheetView zoomScaleNormal="100" zoomScaleSheetLayoutView="80" workbookViewId="0">
      <selection activeCell="M86" sqref="M86"/>
    </sheetView>
  </sheetViews>
  <sheetFormatPr defaultRowHeight="15" x14ac:dyDescent="0.25"/>
  <cols>
    <col min="1" max="1" width="5" customWidth="1"/>
    <col min="2" max="2" width="5.85546875" customWidth="1"/>
    <col min="3" max="3" width="8.7109375" customWidth="1"/>
    <col min="4" max="4" width="9" customWidth="1"/>
    <col min="5" max="5" width="26.7109375" customWidth="1"/>
    <col min="6" max="6" width="21.28515625" customWidth="1"/>
    <col min="7" max="7" width="26.7109375" hidden="1" customWidth="1"/>
    <col min="8" max="8" width="20" customWidth="1"/>
    <col min="9" max="9" width="18" customWidth="1"/>
    <col min="10" max="10" width="9.140625" customWidth="1"/>
    <col min="11" max="11" width="8.5703125" customWidth="1"/>
    <col min="12" max="12" width="13.42578125" customWidth="1"/>
    <col min="13" max="13" width="11.7109375" bestFit="1" customWidth="1"/>
    <col min="14" max="58" width="9" customWidth="1"/>
    <col min="59" max="1018" width="12.140625" customWidth="1"/>
    <col min="1019" max="1019" width="9.140625" customWidth="1"/>
  </cols>
  <sheetData>
    <row r="1" spans="1:58" ht="15.75" customHeight="1" x14ac:dyDescent="0.25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</row>
    <row r="2" spans="1:58" ht="18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</row>
    <row r="3" spans="1:58" ht="18" customHeight="1" x14ac:dyDescent="0.25">
      <c r="A3" s="278" t="s">
        <v>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</row>
    <row r="4" spans="1:58" ht="18" x14ac:dyDescent="0.25">
      <c r="A4" s="1"/>
      <c r="B4" s="1"/>
      <c r="C4" s="1"/>
      <c r="D4" s="1"/>
      <c r="E4" s="1"/>
      <c r="F4" s="1"/>
      <c r="G4" s="1"/>
      <c r="H4" s="1"/>
      <c r="I4" s="2"/>
      <c r="J4" s="2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1:58" ht="15.75" customHeight="1" x14ac:dyDescent="0.25">
      <c r="A5" s="278" t="s">
        <v>209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58" ht="18" x14ac:dyDescent="0.25">
      <c r="A6" s="1"/>
      <c r="B6" s="1"/>
      <c r="C6" s="1"/>
      <c r="D6" s="1"/>
      <c r="E6" s="1"/>
      <c r="F6" s="1"/>
      <c r="G6" s="1"/>
      <c r="H6" s="1"/>
      <c r="I6" s="2"/>
      <c r="J6" s="10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58" s="108" customFormat="1" ht="25.5" customHeight="1" x14ac:dyDescent="0.25">
      <c r="A7" s="281" t="s">
        <v>213</v>
      </c>
      <c r="B7" s="282"/>
      <c r="C7" s="282"/>
      <c r="D7" s="282"/>
      <c r="E7" s="283"/>
      <c r="F7" s="185" t="s">
        <v>194</v>
      </c>
      <c r="G7" s="185" t="s">
        <v>239</v>
      </c>
      <c r="H7" s="185" t="s">
        <v>264</v>
      </c>
      <c r="I7" s="185" t="s">
        <v>240</v>
      </c>
      <c r="J7" s="185" t="s">
        <v>241</v>
      </c>
      <c r="K7" s="185" t="s">
        <v>241</v>
      </c>
    </row>
    <row r="8" spans="1:58" s="108" customFormat="1" ht="11.25" customHeight="1" x14ac:dyDescent="0.25">
      <c r="A8" s="269">
        <v>1</v>
      </c>
      <c r="B8" s="270"/>
      <c r="C8" s="270"/>
      <c r="D8" s="270"/>
      <c r="E8" s="271"/>
      <c r="F8" s="183">
        <v>2</v>
      </c>
      <c r="G8" s="183">
        <v>3</v>
      </c>
      <c r="H8" s="183">
        <v>3</v>
      </c>
      <c r="I8" s="183">
        <v>4</v>
      </c>
      <c r="J8" s="184" t="s">
        <v>265</v>
      </c>
      <c r="K8" s="184" t="s">
        <v>266</v>
      </c>
    </row>
    <row r="9" spans="1:58" ht="15.75" customHeight="1" x14ac:dyDescent="0.25">
      <c r="A9" s="3">
        <v>6</v>
      </c>
      <c r="B9" s="3"/>
      <c r="C9" s="3"/>
      <c r="D9" s="3"/>
      <c r="E9" s="3" t="s">
        <v>9</v>
      </c>
      <c r="F9" s="4">
        <f>F10+F20+F24+F27+F33+F37</f>
        <v>2255097.92</v>
      </c>
      <c r="G9" s="4">
        <f>G10+G20+G24+G27+G33+G37</f>
        <v>2143275.94</v>
      </c>
      <c r="H9" s="4">
        <f>H10+H20+H24+H27+H33+H37</f>
        <v>2218286.0699999998</v>
      </c>
      <c r="I9" s="4">
        <f t="shared" ref="I9" si="0">I10+I20+I24+I27+I33+I37</f>
        <v>2540578.94</v>
      </c>
      <c r="J9" s="4">
        <f>I9/F9*100</f>
        <v>112.65936248125314</v>
      </c>
      <c r="K9" s="4">
        <f>I9/H9*100</f>
        <v>114.52891375727749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</row>
    <row r="10" spans="1:58" ht="38.25" x14ac:dyDescent="0.25">
      <c r="A10" s="5"/>
      <c r="B10" s="5">
        <v>63</v>
      </c>
      <c r="C10" s="5"/>
      <c r="D10" s="5"/>
      <c r="E10" s="5" t="s">
        <v>10</v>
      </c>
      <c r="F10" s="6">
        <f>F11+F13+F16+F18</f>
        <v>1884472.5899999999</v>
      </c>
      <c r="G10" s="6">
        <v>1869048.38</v>
      </c>
      <c r="H10" s="6">
        <v>1869048.39</v>
      </c>
      <c r="I10" s="6">
        <f t="shared" ref="I10" si="1">I11+I13+I16+I18</f>
        <v>2183889.6799999997</v>
      </c>
      <c r="J10" s="6">
        <f t="shared" ref="J10:J45" si="2">I10/F10*100</f>
        <v>115.88864128822378</v>
      </c>
      <c r="K10" s="6">
        <f t="shared" ref="K10:K45" si="3">I10/H10*100</f>
        <v>116.84500474597128</v>
      </c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1" spans="1:58" ht="38.25" x14ac:dyDescent="0.25">
      <c r="A11" s="7"/>
      <c r="B11" s="7"/>
      <c r="C11" s="7">
        <v>632</v>
      </c>
      <c r="D11" s="7"/>
      <c r="E11" s="7" t="s">
        <v>11</v>
      </c>
      <c r="F11" s="8">
        <f t="shared" ref="F11:I11" si="4">F12</f>
        <v>45631.18</v>
      </c>
      <c r="G11" s="8"/>
      <c r="H11" s="8"/>
      <c r="I11" s="8">
        <f t="shared" si="4"/>
        <v>39066</v>
      </c>
      <c r="J11" s="8">
        <f t="shared" si="2"/>
        <v>85.61251319821227</v>
      </c>
      <c r="K11" s="8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</row>
    <row r="12" spans="1:58" ht="25.5" x14ac:dyDescent="0.25">
      <c r="A12" s="9"/>
      <c r="B12" s="10"/>
      <c r="C12" s="10"/>
      <c r="D12" s="10">
        <v>6323</v>
      </c>
      <c r="E12" s="10" t="s">
        <v>12</v>
      </c>
      <c r="F12" s="11">
        <v>45631.18</v>
      </c>
      <c r="G12" s="11"/>
      <c r="H12" s="11"/>
      <c r="I12" s="11">
        <v>39066</v>
      </c>
      <c r="J12" s="11">
        <f t="shared" si="2"/>
        <v>85.61251319821227</v>
      </c>
      <c r="K12" s="11"/>
      <c r="L12" s="83"/>
      <c r="M12" s="91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</row>
    <row r="13" spans="1:58" ht="38.25" x14ac:dyDescent="0.25">
      <c r="A13" s="7"/>
      <c r="B13" s="7"/>
      <c r="C13" s="7">
        <v>636</v>
      </c>
      <c r="D13" s="7"/>
      <c r="E13" s="7" t="s">
        <v>13</v>
      </c>
      <c r="F13" s="8">
        <f t="shared" ref="F13" si="5">F14+F15</f>
        <v>1774395.98</v>
      </c>
      <c r="G13" s="8"/>
      <c r="H13" s="8"/>
      <c r="I13" s="8">
        <f>I14+I15</f>
        <v>2084288.59</v>
      </c>
      <c r="J13" s="8">
        <f t="shared" si="2"/>
        <v>117.46468169974101</v>
      </c>
      <c r="K13" s="8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</row>
    <row r="14" spans="1:58" ht="45.75" customHeight="1" x14ac:dyDescent="0.25">
      <c r="A14" s="9"/>
      <c r="B14" s="10"/>
      <c r="C14" s="10"/>
      <c r="D14" s="10">
        <v>6361</v>
      </c>
      <c r="E14" s="10" t="s">
        <v>14</v>
      </c>
      <c r="F14" s="11">
        <v>1751756.83</v>
      </c>
      <c r="G14" s="11"/>
      <c r="H14" s="11"/>
      <c r="I14" s="11">
        <v>2058081.85</v>
      </c>
      <c r="J14" s="11">
        <f t="shared" si="2"/>
        <v>117.48673187704939</v>
      </c>
      <c r="K14" s="11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</row>
    <row r="15" spans="1:58" ht="51" x14ac:dyDescent="0.25">
      <c r="A15" s="9"/>
      <c r="B15" s="10"/>
      <c r="C15" s="10"/>
      <c r="D15" s="10">
        <v>6362</v>
      </c>
      <c r="E15" s="10" t="s">
        <v>15</v>
      </c>
      <c r="F15" s="11">
        <v>22639.15</v>
      </c>
      <c r="G15" s="11"/>
      <c r="H15" s="11"/>
      <c r="I15" s="11">
        <v>26206.74</v>
      </c>
      <c r="J15" s="11">
        <f t="shared" si="2"/>
        <v>115.75849800014578</v>
      </c>
      <c r="K15" s="11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</row>
    <row r="16" spans="1:58" ht="25.5" x14ac:dyDescent="0.25">
      <c r="A16" s="14"/>
      <c r="B16" s="14"/>
      <c r="C16" s="14">
        <v>638</v>
      </c>
      <c r="D16" s="14"/>
      <c r="E16" s="15" t="s">
        <v>17</v>
      </c>
      <c r="F16" s="8">
        <f t="shared" ref="F16" si="6">F17</f>
        <v>64445.43</v>
      </c>
      <c r="G16" s="8"/>
      <c r="H16" s="8"/>
      <c r="I16" s="8">
        <f t="shared" ref="I16" si="7">I17</f>
        <v>59621.19</v>
      </c>
      <c r="J16" s="8">
        <f t="shared" si="2"/>
        <v>92.514224825561726</v>
      </c>
      <c r="K16" s="8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</row>
    <row r="17" spans="1:58" ht="25.5" x14ac:dyDescent="0.25">
      <c r="A17" s="16"/>
      <c r="B17" s="16"/>
      <c r="C17" s="16"/>
      <c r="D17" s="16">
        <v>6381</v>
      </c>
      <c r="E17" s="17" t="s">
        <v>18</v>
      </c>
      <c r="F17" s="11">
        <v>64445.43</v>
      </c>
      <c r="G17" s="11"/>
      <c r="H17" s="11"/>
      <c r="I17" s="11">
        <v>59621.19</v>
      </c>
      <c r="J17" s="11">
        <f t="shared" si="2"/>
        <v>92.514224825561726</v>
      </c>
      <c r="K17" s="11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</row>
    <row r="18" spans="1:58" ht="38.25" customHeight="1" x14ac:dyDescent="0.25">
      <c r="A18" s="14"/>
      <c r="B18" s="14"/>
      <c r="C18" s="14">
        <v>639</v>
      </c>
      <c r="D18" s="14"/>
      <c r="E18" s="15" t="s">
        <v>233</v>
      </c>
      <c r="F18" s="8">
        <f>F19</f>
        <v>0</v>
      </c>
      <c r="G18" s="8"/>
      <c r="H18" s="8"/>
      <c r="I18" s="8">
        <f t="shared" ref="I18" si="8">I19</f>
        <v>913.9</v>
      </c>
      <c r="J18" s="8">
        <v>0</v>
      </c>
      <c r="K18" s="8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</row>
    <row r="19" spans="1:58" ht="51" x14ac:dyDescent="0.25">
      <c r="A19" s="16"/>
      <c r="B19" s="16"/>
      <c r="C19" s="16"/>
      <c r="D19" s="16">
        <v>6393</v>
      </c>
      <c r="E19" s="17" t="s">
        <v>234</v>
      </c>
      <c r="F19" s="11">
        <v>0</v>
      </c>
      <c r="G19" s="11"/>
      <c r="H19" s="11"/>
      <c r="I19" s="11">
        <v>913.9</v>
      </c>
      <c r="J19" s="11">
        <v>0</v>
      </c>
      <c r="K19" s="11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</row>
    <row r="20" spans="1:58" ht="38.25" customHeight="1" x14ac:dyDescent="0.25">
      <c r="A20" s="18"/>
      <c r="B20" s="18">
        <v>64</v>
      </c>
      <c r="C20" s="18"/>
      <c r="D20" s="18"/>
      <c r="E20" s="18" t="s">
        <v>19</v>
      </c>
      <c r="F20" s="6">
        <f t="shared" ref="F20" si="9">F21</f>
        <v>2.02</v>
      </c>
      <c r="G20" s="6">
        <v>5.31</v>
      </c>
      <c r="H20" s="6">
        <v>5.31</v>
      </c>
      <c r="I20" s="6">
        <f t="shared" ref="I20" si="10">I21</f>
        <v>0.54</v>
      </c>
      <c r="J20" s="6">
        <f t="shared" si="2"/>
        <v>26.732673267326735</v>
      </c>
      <c r="K20" s="6">
        <f t="shared" si="3"/>
        <v>10.16949152542373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</row>
    <row r="21" spans="1:58" ht="38.25" customHeight="1" x14ac:dyDescent="0.25">
      <c r="A21" s="14"/>
      <c r="B21" s="14"/>
      <c r="C21" s="14">
        <v>641</v>
      </c>
      <c r="D21" s="14"/>
      <c r="E21" s="15" t="s">
        <v>20</v>
      </c>
      <c r="F21" s="8">
        <f t="shared" ref="F21" si="11">SUM(F22:F23)</f>
        <v>2.02</v>
      </c>
      <c r="G21" s="8"/>
      <c r="H21" s="8"/>
      <c r="I21" s="8">
        <f t="shared" ref="I21" si="12">SUM(I22:I23)</f>
        <v>0.54</v>
      </c>
      <c r="J21" s="8">
        <f t="shared" si="2"/>
        <v>26.732673267326735</v>
      </c>
      <c r="K21" s="8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</row>
    <row r="22" spans="1:58" ht="38.25" customHeight="1" x14ac:dyDescent="0.25">
      <c r="A22" s="16"/>
      <c r="B22" s="16"/>
      <c r="C22" s="16"/>
      <c r="D22" s="16">
        <v>6413</v>
      </c>
      <c r="E22" s="17" t="s">
        <v>21</v>
      </c>
      <c r="F22" s="11">
        <v>2.02</v>
      </c>
      <c r="G22" s="11"/>
      <c r="H22" s="11"/>
      <c r="I22" s="11">
        <v>0.54</v>
      </c>
      <c r="J22" s="11">
        <f t="shared" si="2"/>
        <v>26.732673267326735</v>
      </c>
      <c r="K22" s="11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</row>
    <row r="23" spans="1:58" ht="38.25" customHeight="1" x14ac:dyDescent="0.25">
      <c r="A23" s="16"/>
      <c r="B23" s="16"/>
      <c r="C23" s="16"/>
      <c r="D23" s="16">
        <v>6415</v>
      </c>
      <c r="E23" s="17" t="s">
        <v>22</v>
      </c>
      <c r="F23" s="11">
        <v>0</v>
      </c>
      <c r="G23" s="11"/>
      <c r="H23" s="11"/>
      <c r="I23" s="11">
        <v>0</v>
      </c>
      <c r="J23" s="11">
        <v>0</v>
      </c>
      <c r="K23" s="11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</row>
    <row r="24" spans="1:58" ht="51" x14ac:dyDescent="0.25">
      <c r="A24" s="18"/>
      <c r="B24" s="18">
        <v>65</v>
      </c>
      <c r="C24" s="18"/>
      <c r="D24" s="18"/>
      <c r="E24" s="19" t="s">
        <v>24</v>
      </c>
      <c r="F24" s="6">
        <f t="shared" ref="F24:F25" si="13">F25</f>
        <v>17080.71</v>
      </c>
      <c r="G24" s="6">
        <v>10219.66</v>
      </c>
      <c r="H24" s="6">
        <v>10219.66</v>
      </c>
      <c r="I24" s="6">
        <f t="shared" ref="I24:I25" si="14">I25</f>
        <v>19308.61</v>
      </c>
      <c r="J24" s="6">
        <f t="shared" si="2"/>
        <v>113.04336880609765</v>
      </c>
      <c r="K24" s="6">
        <f t="shared" si="3"/>
        <v>188.93593328936581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</row>
    <row r="25" spans="1:58" ht="25.5" x14ac:dyDescent="0.25">
      <c r="A25" s="14"/>
      <c r="B25" s="14"/>
      <c r="C25" s="14">
        <v>652</v>
      </c>
      <c r="D25" s="14"/>
      <c r="E25" s="15" t="s">
        <v>25</v>
      </c>
      <c r="F25" s="8">
        <f t="shared" si="13"/>
        <v>17080.71</v>
      </c>
      <c r="G25" s="8"/>
      <c r="H25" s="8"/>
      <c r="I25" s="8">
        <f t="shared" si="14"/>
        <v>19308.61</v>
      </c>
      <c r="J25" s="8">
        <f t="shared" si="2"/>
        <v>113.04336880609765</v>
      </c>
      <c r="K25" s="8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</row>
    <row r="26" spans="1:58" x14ac:dyDescent="0.25">
      <c r="A26" s="16"/>
      <c r="B26" s="16"/>
      <c r="C26" s="16"/>
      <c r="D26" s="16">
        <v>6526</v>
      </c>
      <c r="E26" s="17" t="s">
        <v>26</v>
      </c>
      <c r="F26" s="11">
        <v>17080.71</v>
      </c>
      <c r="G26" s="11"/>
      <c r="H26" s="11"/>
      <c r="I26" s="11">
        <v>19308.61</v>
      </c>
      <c r="J26" s="11">
        <f t="shared" si="2"/>
        <v>113.04336880609765</v>
      </c>
      <c r="K26" s="11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</row>
    <row r="27" spans="1:58" ht="51" x14ac:dyDescent="0.25">
      <c r="A27" s="18"/>
      <c r="B27" s="18">
        <v>66</v>
      </c>
      <c r="C27" s="18"/>
      <c r="D27" s="18"/>
      <c r="E27" s="19" t="s">
        <v>28</v>
      </c>
      <c r="F27" s="6">
        <f>F28+F31</f>
        <v>77791.259999999995</v>
      </c>
      <c r="G27" s="6">
        <v>82083.740000000005</v>
      </c>
      <c r="H27" s="6">
        <v>82083.740000000005</v>
      </c>
      <c r="I27" s="6">
        <f>I28+I31</f>
        <v>76902.429999999993</v>
      </c>
      <c r="J27" s="6">
        <f t="shared" si="2"/>
        <v>98.857416630094434</v>
      </c>
      <c r="K27" s="6">
        <f t="shared" si="3"/>
        <v>93.687775435183624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</row>
    <row r="28" spans="1:58" ht="38.25" x14ac:dyDescent="0.25">
      <c r="A28" s="14"/>
      <c r="B28" s="14"/>
      <c r="C28" s="14">
        <v>661</v>
      </c>
      <c r="D28" s="14"/>
      <c r="E28" s="15" t="s">
        <v>29</v>
      </c>
      <c r="F28" s="8">
        <f>SUM(F29:F30)</f>
        <v>73750.679999999993</v>
      </c>
      <c r="G28" s="8"/>
      <c r="H28" s="8"/>
      <c r="I28" s="8">
        <f t="shared" ref="I28" si="15">SUM(I29:I30)</f>
        <v>73304.73</v>
      </c>
      <c r="J28" s="8">
        <f t="shared" si="2"/>
        <v>99.395327609182729</v>
      </c>
      <c r="K28" s="8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</row>
    <row r="29" spans="1:58" ht="25.5" x14ac:dyDescent="0.25">
      <c r="A29" s="16"/>
      <c r="B29" s="16"/>
      <c r="C29" s="16"/>
      <c r="D29" s="16">
        <v>6614</v>
      </c>
      <c r="E29" s="17" t="s">
        <v>195</v>
      </c>
      <c r="F29" s="11">
        <v>131.4</v>
      </c>
      <c r="G29" s="11"/>
      <c r="H29" s="11"/>
      <c r="I29" s="11">
        <v>365.37</v>
      </c>
      <c r="J29" s="11">
        <f t="shared" si="2"/>
        <v>278.0593607305936</v>
      </c>
      <c r="K29" s="11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</row>
    <row r="30" spans="1:58" x14ac:dyDescent="0.25">
      <c r="A30" s="16"/>
      <c r="B30" s="16"/>
      <c r="C30" s="16"/>
      <c r="D30" s="16">
        <v>6615</v>
      </c>
      <c r="E30" s="17" t="s">
        <v>30</v>
      </c>
      <c r="F30" s="11">
        <v>73619.28</v>
      </c>
      <c r="G30" s="11"/>
      <c r="H30" s="11"/>
      <c r="I30" s="11">
        <v>72939.360000000001</v>
      </c>
      <c r="J30" s="11">
        <f t="shared" si="2"/>
        <v>99.07643758537165</v>
      </c>
      <c r="K30" s="11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</row>
    <row r="31" spans="1:58" ht="66.599999999999994" customHeight="1" x14ac:dyDescent="0.25">
      <c r="A31" s="14"/>
      <c r="B31" s="14"/>
      <c r="C31" s="14">
        <v>663</v>
      </c>
      <c r="D31" s="14"/>
      <c r="E31" s="15" t="s">
        <v>31</v>
      </c>
      <c r="F31" s="8">
        <f t="shared" ref="F31" si="16">F32</f>
        <v>4040.58</v>
      </c>
      <c r="G31" s="8"/>
      <c r="H31" s="8"/>
      <c r="I31" s="8">
        <f t="shared" ref="I31" si="17">I32</f>
        <v>3597.7</v>
      </c>
      <c r="J31" s="8">
        <f t="shared" si="2"/>
        <v>89.039197342955717</v>
      </c>
      <c r="K31" s="8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</row>
    <row r="32" spans="1:58" x14ac:dyDescent="0.25">
      <c r="A32" s="16"/>
      <c r="B32" s="16"/>
      <c r="C32" s="16"/>
      <c r="D32" s="16">
        <v>6631</v>
      </c>
      <c r="E32" s="17" t="s">
        <v>32</v>
      </c>
      <c r="F32" s="11">
        <v>4040.58</v>
      </c>
      <c r="G32" s="11"/>
      <c r="H32" s="11"/>
      <c r="I32" s="11">
        <v>3597.7</v>
      </c>
      <c r="J32" s="11">
        <f t="shared" si="2"/>
        <v>89.039197342955717</v>
      </c>
      <c r="K32" s="11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</row>
    <row r="33" spans="1:58" ht="49.7" customHeight="1" x14ac:dyDescent="0.25">
      <c r="A33" s="18"/>
      <c r="B33" s="18">
        <v>67</v>
      </c>
      <c r="C33" s="18"/>
      <c r="D33" s="18"/>
      <c r="E33" s="5" t="s">
        <v>34</v>
      </c>
      <c r="F33" s="6">
        <f t="shared" ref="F33" si="18">F34</f>
        <v>275602.03000000003</v>
      </c>
      <c r="G33" s="6">
        <v>181918.85</v>
      </c>
      <c r="H33" s="6">
        <v>256928.97</v>
      </c>
      <c r="I33" s="6">
        <f t="shared" ref="I33" si="19">I34</f>
        <v>257528.97</v>
      </c>
      <c r="J33" s="6">
        <f t="shared" si="2"/>
        <v>93.442334223735571</v>
      </c>
      <c r="K33" s="6">
        <f t="shared" si="3"/>
        <v>100.23352757768032</v>
      </c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</row>
    <row r="34" spans="1:58" ht="51" x14ac:dyDescent="0.25">
      <c r="A34" s="14"/>
      <c r="B34" s="14"/>
      <c r="C34" s="14">
        <v>671</v>
      </c>
      <c r="D34" s="14"/>
      <c r="E34" s="7" t="s">
        <v>35</v>
      </c>
      <c r="F34" s="8">
        <f t="shared" ref="F34" si="20">SUM(F35:F36)</f>
        <v>275602.03000000003</v>
      </c>
      <c r="G34" s="8"/>
      <c r="H34" s="8"/>
      <c r="I34" s="8">
        <f t="shared" ref="I34" si="21">SUM(I35:I36)</f>
        <v>257528.97</v>
      </c>
      <c r="J34" s="8">
        <f t="shared" si="2"/>
        <v>93.442334223735571</v>
      </c>
      <c r="K34" s="8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</row>
    <row r="35" spans="1:58" ht="38.25" x14ac:dyDescent="0.25">
      <c r="A35" s="16"/>
      <c r="B35" s="16"/>
      <c r="C35" s="16"/>
      <c r="D35" s="16">
        <v>6711</v>
      </c>
      <c r="E35" s="10" t="s">
        <v>36</v>
      </c>
      <c r="F35" s="11">
        <v>227992.28</v>
      </c>
      <c r="G35" s="11"/>
      <c r="H35" s="11"/>
      <c r="I35" s="11">
        <v>229872.51</v>
      </c>
      <c r="J35" s="11">
        <f t="shared" si="2"/>
        <v>100.82469020442271</v>
      </c>
      <c r="K35" s="11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</row>
    <row r="36" spans="1:58" ht="51" x14ac:dyDescent="0.25">
      <c r="A36" s="16"/>
      <c r="B36" s="16"/>
      <c r="C36" s="16"/>
      <c r="D36" s="16">
        <v>6712</v>
      </c>
      <c r="E36" s="10" t="s">
        <v>37</v>
      </c>
      <c r="F36" s="11">
        <v>47609.75</v>
      </c>
      <c r="G36" s="11"/>
      <c r="H36" s="11"/>
      <c r="I36" s="11">
        <v>27656.46</v>
      </c>
      <c r="J36" s="11">
        <f t="shared" si="2"/>
        <v>58.089908054547642</v>
      </c>
      <c r="K36" s="11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</row>
    <row r="37" spans="1:58" x14ac:dyDescent="0.25">
      <c r="A37" s="18"/>
      <c r="B37" s="18">
        <v>68</v>
      </c>
      <c r="C37" s="18"/>
      <c r="D37" s="18"/>
      <c r="E37" s="19" t="s">
        <v>40</v>
      </c>
      <c r="F37" s="6">
        <f t="shared" ref="F37:G38" si="22">F38</f>
        <v>149.31</v>
      </c>
      <c r="G37" s="6">
        <f t="shared" si="22"/>
        <v>0</v>
      </c>
      <c r="H37" s="6">
        <v>0</v>
      </c>
      <c r="I37" s="6">
        <f t="shared" ref="I37" si="23">I38</f>
        <v>2948.71</v>
      </c>
      <c r="J37" s="6">
        <f t="shared" si="2"/>
        <v>1974.8911660304068</v>
      </c>
      <c r="K37" s="6">
        <v>0</v>
      </c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</row>
    <row r="38" spans="1:58" x14ac:dyDescent="0.25">
      <c r="A38" s="14"/>
      <c r="B38" s="14"/>
      <c r="C38" s="14">
        <v>683</v>
      </c>
      <c r="D38" s="14"/>
      <c r="E38" s="15" t="s">
        <v>40</v>
      </c>
      <c r="F38" s="8">
        <f t="shared" si="22"/>
        <v>149.31</v>
      </c>
      <c r="G38" s="8"/>
      <c r="H38" s="8"/>
      <c r="I38" s="8">
        <f>I39</f>
        <v>2948.71</v>
      </c>
      <c r="J38" s="8">
        <f t="shared" si="2"/>
        <v>1974.8911660304068</v>
      </c>
      <c r="K38" s="8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</row>
    <row r="39" spans="1:58" x14ac:dyDescent="0.25">
      <c r="A39" s="16"/>
      <c r="B39" s="16"/>
      <c r="C39" s="16"/>
      <c r="D39" s="16">
        <v>6831</v>
      </c>
      <c r="E39" s="17" t="s">
        <v>40</v>
      </c>
      <c r="F39" s="11">
        <v>149.31</v>
      </c>
      <c r="G39" s="11"/>
      <c r="H39" s="11"/>
      <c r="I39" s="11">
        <v>2948.71</v>
      </c>
      <c r="J39" s="11">
        <f t="shared" si="2"/>
        <v>1974.8911660304068</v>
      </c>
      <c r="K39" s="11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</row>
    <row r="40" spans="1:58" ht="15.75" customHeight="1" x14ac:dyDescent="0.25">
      <c r="A40" s="3">
        <v>9</v>
      </c>
      <c r="B40" s="3"/>
      <c r="C40" s="3"/>
      <c r="D40" s="3"/>
      <c r="E40" s="3" t="s">
        <v>256</v>
      </c>
      <c r="F40" s="4">
        <f>F41</f>
        <v>90495.84</v>
      </c>
      <c r="G40" s="4" t="str">
        <f t="shared" ref="G40:I42" si="24">G41</f>
        <v>53,089,12</v>
      </c>
      <c r="H40" s="4">
        <f t="shared" si="24"/>
        <v>53089.120000000003</v>
      </c>
      <c r="I40" s="4">
        <f t="shared" si="24"/>
        <v>108311.57</v>
      </c>
      <c r="J40" s="4">
        <f t="shared" si="2"/>
        <v>119.68679444270589</v>
      </c>
      <c r="K40" s="4">
        <f t="shared" si="3"/>
        <v>204.0183939760162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</row>
    <row r="41" spans="1:58" x14ac:dyDescent="0.25">
      <c r="A41" s="18"/>
      <c r="B41" s="18">
        <v>92</v>
      </c>
      <c r="C41" s="18"/>
      <c r="D41" s="18"/>
      <c r="E41" s="19" t="s">
        <v>257</v>
      </c>
      <c r="F41" s="6">
        <f>F42</f>
        <v>90495.84</v>
      </c>
      <c r="G41" s="6" t="str">
        <f t="shared" si="24"/>
        <v>53,089,12</v>
      </c>
      <c r="H41" s="6">
        <f t="shared" si="24"/>
        <v>53089.120000000003</v>
      </c>
      <c r="I41" s="6">
        <f t="shared" si="24"/>
        <v>108311.57</v>
      </c>
      <c r="J41" s="6">
        <f t="shared" si="2"/>
        <v>119.68679444270589</v>
      </c>
      <c r="K41" s="6">
        <f t="shared" si="3"/>
        <v>204.0183939760162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</row>
    <row r="42" spans="1:58" x14ac:dyDescent="0.25">
      <c r="A42" s="14"/>
      <c r="B42" s="14"/>
      <c r="C42" s="14">
        <v>922</v>
      </c>
      <c r="D42" s="14"/>
      <c r="E42" s="15" t="s">
        <v>258</v>
      </c>
      <c r="F42" s="8">
        <f>F43</f>
        <v>90495.84</v>
      </c>
      <c r="G42" s="8" t="str">
        <f t="shared" si="24"/>
        <v>53,089,12</v>
      </c>
      <c r="H42" s="8">
        <f t="shared" si="24"/>
        <v>53089.120000000003</v>
      </c>
      <c r="I42" s="8">
        <f t="shared" si="24"/>
        <v>108311.57</v>
      </c>
      <c r="J42" s="8">
        <f t="shared" si="2"/>
        <v>119.68679444270589</v>
      </c>
      <c r="K42" s="8">
        <f t="shared" si="3"/>
        <v>204.0183939760162</v>
      </c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</row>
    <row r="43" spans="1:58" x14ac:dyDescent="0.25">
      <c r="A43" s="16"/>
      <c r="B43" s="16"/>
      <c r="C43" s="16"/>
      <c r="D43" s="16">
        <v>9221</v>
      </c>
      <c r="E43" s="17" t="s">
        <v>261</v>
      </c>
      <c r="F43" s="11">
        <v>90495.84</v>
      </c>
      <c r="G43" s="11" t="s">
        <v>259</v>
      </c>
      <c r="H43" s="11">
        <v>53089.120000000003</v>
      </c>
      <c r="I43" s="11">
        <v>108311.57</v>
      </c>
      <c r="J43" s="11">
        <f t="shared" si="2"/>
        <v>119.68679444270589</v>
      </c>
      <c r="K43" s="11">
        <f t="shared" si="3"/>
        <v>204.0183939760162</v>
      </c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</row>
    <row r="44" spans="1:58" x14ac:dyDescent="0.25">
      <c r="A44" s="248"/>
      <c r="B44" s="21"/>
      <c r="C44" s="21"/>
      <c r="D44" s="21"/>
      <c r="E44" s="22"/>
      <c r="F44" s="11"/>
      <c r="G44" s="11"/>
      <c r="H44" s="11"/>
      <c r="I44" s="11"/>
      <c r="J44" s="11"/>
      <c r="K44" s="11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</row>
    <row r="45" spans="1:58" s="25" customFormat="1" x14ac:dyDescent="0.25">
      <c r="A45" s="280" t="s">
        <v>260</v>
      </c>
      <c r="B45" s="280"/>
      <c r="C45" s="280"/>
      <c r="D45" s="280"/>
      <c r="E45" s="280"/>
      <c r="F45" s="24">
        <f>F9+F40</f>
        <v>2345593.7599999998</v>
      </c>
      <c r="G45" s="24">
        <v>2196365.0890000002</v>
      </c>
      <c r="H45" s="24">
        <f t="shared" ref="H45:I45" si="25">H9+H40</f>
        <v>2271375.19</v>
      </c>
      <c r="I45" s="24">
        <f t="shared" si="25"/>
        <v>2648890.5099999998</v>
      </c>
      <c r="J45" s="24">
        <f t="shared" si="2"/>
        <v>112.93048929325255</v>
      </c>
      <c r="K45" s="24">
        <f t="shared" si="3"/>
        <v>116.62056192486632</v>
      </c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</row>
    <row r="46" spans="1:58" x14ac:dyDescent="0.25"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</row>
    <row r="47" spans="1:58" x14ac:dyDescent="0.25"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</row>
    <row r="48" spans="1:58" x14ac:dyDescent="0.25"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</row>
    <row r="49" spans="1:58" ht="15.75" customHeight="1" x14ac:dyDescent="0.25">
      <c r="A49" s="278" t="s">
        <v>210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</row>
    <row r="50" spans="1:58" ht="18" x14ac:dyDescent="0.25">
      <c r="A50" s="1"/>
      <c r="B50" s="1"/>
      <c r="C50" s="1"/>
      <c r="D50" s="1"/>
      <c r="E50" s="1"/>
      <c r="F50" s="1"/>
      <c r="G50" s="1"/>
      <c r="H50" s="1"/>
      <c r="I50" s="2"/>
      <c r="J50" s="102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</row>
    <row r="51" spans="1:58" s="108" customFormat="1" ht="25.5" customHeight="1" x14ac:dyDescent="0.25">
      <c r="A51" s="281" t="s">
        <v>213</v>
      </c>
      <c r="B51" s="282"/>
      <c r="C51" s="282"/>
      <c r="D51" s="282"/>
      <c r="E51" s="283"/>
      <c r="F51" s="185" t="s">
        <v>194</v>
      </c>
      <c r="G51" s="185" t="s">
        <v>239</v>
      </c>
      <c r="H51" s="185" t="s">
        <v>264</v>
      </c>
      <c r="I51" s="185" t="s">
        <v>240</v>
      </c>
      <c r="J51" s="185" t="s">
        <v>241</v>
      </c>
      <c r="K51" s="185" t="s">
        <v>241</v>
      </c>
    </row>
    <row r="52" spans="1:58" s="108" customFormat="1" ht="11.25" customHeight="1" x14ac:dyDescent="0.25">
      <c r="A52" s="269">
        <v>1</v>
      </c>
      <c r="B52" s="270"/>
      <c r="C52" s="270"/>
      <c r="D52" s="270"/>
      <c r="E52" s="271"/>
      <c r="F52" s="183">
        <v>2</v>
      </c>
      <c r="G52" s="183">
        <v>3</v>
      </c>
      <c r="H52" s="183">
        <v>3</v>
      </c>
      <c r="I52" s="183">
        <v>4</v>
      </c>
      <c r="J52" s="184" t="s">
        <v>265</v>
      </c>
      <c r="K52" s="184" t="s">
        <v>266</v>
      </c>
    </row>
    <row r="53" spans="1:58" ht="15.75" customHeight="1" x14ac:dyDescent="0.25">
      <c r="A53" s="202">
        <v>3</v>
      </c>
      <c r="B53" s="202"/>
      <c r="C53" s="202"/>
      <c r="D53" s="202"/>
      <c r="E53" s="202" t="s">
        <v>42</v>
      </c>
      <c r="F53" s="203">
        <f>F54+F63+F96+F103+F107</f>
        <v>2166382.0900000003</v>
      </c>
      <c r="G53" s="203">
        <f>G54+G63+G96+G103+G107</f>
        <v>2189330.7599999998</v>
      </c>
      <c r="H53" s="203">
        <f>H54+H63+H96+H103+H107</f>
        <v>2236684.4200000004</v>
      </c>
      <c r="I53" s="203">
        <f>I54+I63+I96+I100+I103+I107</f>
        <v>2524135.0299999993</v>
      </c>
      <c r="J53" s="203">
        <f>I53/F53*100</f>
        <v>116.51384313281498</v>
      </c>
      <c r="K53" s="203">
        <f>I53/H53*100</f>
        <v>112.85163912394931</v>
      </c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</row>
    <row r="54" spans="1:58" ht="15.75" customHeight="1" x14ac:dyDescent="0.25">
      <c r="A54" s="204"/>
      <c r="B54" s="204">
        <v>31</v>
      </c>
      <c r="C54" s="204"/>
      <c r="D54" s="204"/>
      <c r="E54" s="204" t="s">
        <v>43</v>
      </c>
      <c r="F54" s="205">
        <f>F55+F58+F60</f>
        <v>1802589.75</v>
      </c>
      <c r="G54" s="205">
        <v>1817738.06</v>
      </c>
      <c r="H54" s="205">
        <v>1846679.56</v>
      </c>
      <c r="I54" s="205">
        <f>I55+I58+I60</f>
        <v>2110824.44</v>
      </c>
      <c r="J54" s="205">
        <f t="shared" ref="J54:J117" si="26">I54/F54*100</f>
        <v>117.09954747052123</v>
      </c>
      <c r="K54" s="205">
        <f t="shared" ref="K54:K111" si="27">I54/H54*100</f>
        <v>114.30377450000042</v>
      </c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</row>
    <row r="55" spans="1:58" ht="15.75" customHeight="1" x14ac:dyDescent="0.25">
      <c r="A55" s="206"/>
      <c r="B55" s="206"/>
      <c r="C55" s="206">
        <v>311</v>
      </c>
      <c r="D55" s="206"/>
      <c r="E55" s="207" t="s">
        <v>44</v>
      </c>
      <c r="F55" s="208">
        <f>SUM(F56:F57)</f>
        <v>1491366.39</v>
      </c>
      <c r="G55" s="208"/>
      <c r="H55" s="208"/>
      <c r="I55" s="208">
        <f>SUM(I56:I57)</f>
        <v>1746313.6199999999</v>
      </c>
      <c r="J55" s="208">
        <f t="shared" si="26"/>
        <v>117.09487565962915</v>
      </c>
      <c r="K55" s="208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</row>
    <row r="56" spans="1:58" ht="15.75" customHeight="1" x14ac:dyDescent="0.25">
      <c r="A56" s="209"/>
      <c r="B56" s="210"/>
      <c r="C56" s="210"/>
      <c r="D56" s="210">
        <v>3111</v>
      </c>
      <c r="E56" s="211" t="s">
        <v>45</v>
      </c>
      <c r="F56" s="212">
        <v>1394958.38</v>
      </c>
      <c r="G56" s="213"/>
      <c r="H56" s="213"/>
      <c r="I56" s="213">
        <v>1637430.9</v>
      </c>
      <c r="J56" s="213">
        <f t="shared" si="26"/>
        <v>117.38206124830764</v>
      </c>
      <c r="K56" s="213"/>
      <c r="L56" s="83"/>
      <c r="M56" s="91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</row>
    <row r="57" spans="1:58" ht="15.75" customHeight="1" x14ac:dyDescent="0.25">
      <c r="A57" s="209"/>
      <c r="B57" s="210"/>
      <c r="C57" s="210"/>
      <c r="D57" s="210">
        <v>3113</v>
      </c>
      <c r="E57" s="211" t="s">
        <v>49</v>
      </c>
      <c r="F57" s="212">
        <v>96408.01</v>
      </c>
      <c r="G57" s="212"/>
      <c r="H57" s="212"/>
      <c r="I57" s="212">
        <v>108882.72</v>
      </c>
      <c r="J57" s="212">
        <f t="shared" si="26"/>
        <v>112.93949538010379</v>
      </c>
      <c r="K57" s="212"/>
      <c r="L57" s="83"/>
      <c r="M57" s="91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</row>
    <row r="58" spans="1:58" ht="30" x14ac:dyDescent="0.25">
      <c r="A58" s="206"/>
      <c r="B58" s="206"/>
      <c r="C58" s="206">
        <v>312</v>
      </c>
      <c r="D58" s="206"/>
      <c r="E58" s="207" t="s">
        <v>46</v>
      </c>
      <c r="F58" s="208">
        <f>F59</f>
        <v>66995.63</v>
      </c>
      <c r="G58" s="208"/>
      <c r="H58" s="208"/>
      <c r="I58" s="208">
        <f>I59</f>
        <v>84565.67</v>
      </c>
      <c r="J58" s="208">
        <f t="shared" si="26"/>
        <v>126.22565083722623</v>
      </c>
      <c r="K58" s="208"/>
      <c r="L58" s="95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</row>
    <row r="59" spans="1:58" ht="15.75" customHeight="1" x14ac:dyDescent="0.25">
      <c r="A59" s="209"/>
      <c r="B59" s="210"/>
      <c r="C59" s="210"/>
      <c r="D59" s="210">
        <v>3121</v>
      </c>
      <c r="E59" s="211" t="s">
        <v>46</v>
      </c>
      <c r="F59" s="212">
        <v>66995.63</v>
      </c>
      <c r="G59" s="213"/>
      <c r="H59" s="213"/>
      <c r="I59" s="213">
        <v>84565.67</v>
      </c>
      <c r="J59" s="213">
        <f t="shared" si="26"/>
        <v>126.22565083722623</v>
      </c>
      <c r="K59" s="21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</row>
    <row r="60" spans="1:58" ht="15.75" customHeight="1" x14ac:dyDescent="0.25">
      <c r="A60" s="206"/>
      <c r="B60" s="206"/>
      <c r="C60" s="206">
        <v>313</v>
      </c>
      <c r="D60" s="206"/>
      <c r="E60" s="207" t="s">
        <v>47</v>
      </c>
      <c r="F60" s="208">
        <f>SUM(F61:F62)</f>
        <v>244227.73</v>
      </c>
      <c r="G60" s="208"/>
      <c r="H60" s="208"/>
      <c r="I60" s="208">
        <f>SUM(I61:I62)</f>
        <v>279945.15000000002</v>
      </c>
      <c r="J60" s="208">
        <f t="shared" si="26"/>
        <v>114.62463742344082</v>
      </c>
      <c r="K60" s="208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</row>
    <row r="61" spans="1:58" ht="29.25" x14ac:dyDescent="0.25">
      <c r="A61" s="209"/>
      <c r="B61" s="210"/>
      <c r="C61" s="210"/>
      <c r="D61" s="210">
        <v>3132</v>
      </c>
      <c r="E61" s="211" t="s">
        <v>48</v>
      </c>
      <c r="F61" s="212">
        <v>244187.78</v>
      </c>
      <c r="G61" s="213"/>
      <c r="H61" s="213"/>
      <c r="I61" s="213">
        <v>279574.12</v>
      </c>
      <c r="J61" s="213">
        <f t="shared" si="26"/>
        <v>114.49144588644033</v>
      </c>
      <c r="K61" s="21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</row>
    <row r="62" spans="1:58" ht="43.5" x14ac:dyDescent="0.25">
      <c r="A62" s="209"/>
      <c r="B62" s="210"/>
      <c r="C62" s="210"/>
      <c r="D62" s="210">
        <v>3133</v>
      </c>
      <c r="E62" s="211" t="s">
        <v>50</v>
      </c>
      <c r="F62" s="212">
        <v>39.950000000000003</v>
      </c>
      <c r="G62" s="213"/>
      <c r="H62" s="213"/>
      <c r="I62" s="213">
        <v>371.03</v>
      </c>
      <c r="J62" s="213">
        <f t="shared" si="26"/>
        <v>928.73591989987472</v>
      </c>
      <c r="K62" s="21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</row>
    <row r="63" spans="1:58" ht="15.75" customHeight="1" x14ac:dyDescent="0.25">
      <c r="A63" s="204"/>
      <c r="B63" s="204">
        <v>32</v>
      </c>
      <c r="C63" s="204"/>
      <c r="D63" s="204"/>
      <c r="E63" s="214" t="s">
        <v>52</v>
      </c>
      <c r="F63" s="205">
        <f>F64+F69+F76+F88+F86</f>
        <v>360011.62</v>
      </c>
      <c r="G63" s="205">
        <v>348498.92</v>
      </c>
      <c r="H63" s="205">
        <v>367522.2</v>
      </c>
      <c r="I63" s="205">
        <f>I64+I69+I76+I86+I88</f>
        <v>394792.96999999991</v>
      </c>
      <c r="J63" s="205">
        <f t="shared" si="26"/>
        <v>109.66117426987493</v>
      </c>
      <c r="K63" s="205">
        <f t="shared" si="27"/>
        <v>107.42016944826732</v>
      </c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</row>
    <row r="64" spans="1:58" ht="30" x14ac:dyDescent="0.25">
      <c r="A64" s="206"/>
      <c r="B64" s="206"/>
      <c r="C64" s="206">
        <v>321</v>
      </c>
      <c r="D64" s="206"/>
      <c r="E64" s="207" t="s">
        <v>53</v>
      </c>
      <c r="F64" s="208">
        <f>SUM(F65:F68)</f>
        <v>79762.11</v>
      </c>
      <c r="G64" s="208"/>
      <c r="H64" s="208"/>
      <c r="I64" s="208">
        <f>SUM(I65:I68)</f>
        <v>108256.44</v>
      </c>
      <c r="J64" s="208">
        <f t="shared" si="26"/>
        <v>135.72414270384775</v>
      </c>
      <c r="K64" s="208"/>
      <c r="L64" s="95"/>
      <c r="M64" s="95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</row>
    <row r="65" spans="1:58" ht="15.75" customHeight="1" x14ac:dyDescent="0.25">
      <c r="A65" s="209"/>
      <c r="B65" s="210"/>
      <c r="C65" s="210"/>
      <c r="D65" s="215">
        <v>3211</v>
      </c>
      <c r="E65" s="211" t="s">
        <v>54</v>
      </c>
      <c r="F65" s="212">
        <v>29862.94</v>
      </c>
      <c r="G65" s="213"/>
      <c r="H65" s="213"/>
      <c r="I65" s="213">
        <v>17390.45</v>
      </c>
      <c r="J65" s="213">
        <f t="shared" si="26"/>
        <v>58.234219403715784</v>
      </c>
      <c r="K65" s="21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</row>
    <row r="66" spans="1:58" ht="43.5" x14ac:dyDescent="0.25">
      <c r="A66" s="209"/>
      <c r="B66" s="210"/>
      <c r="C66" s="210"/>
      <c r="D66" s="215">
        <v>3212</v>
      </c>
      <c r="E66" s="211" t="s">
        <v>55</v>
      </c>
      <c r="F66" s="212">
        <v>47345.42</v>
      </c>
      <c r="G66" s="213"/>
      <c r="H66" s="213"/>
      <c r="I66" s="213">
        <v>49917.42</v>
      </c>
      <c r="J66" s="213">
        <f t="shared" si="26"/>
        <v>105.4324156380913</v>
      </c>
      <c r="K66" s="21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</row>
    <row r="67" spans="1:58" ht="29.25" x14ac:dyDescent="0.25">
      <c r="A67" s="209"/>
      <c r="B67" s="210"/>
      <c r="C67" s="210"/>
      <c r="D67" s="215">
        <v>3213</v>
      </c>
      <c r="E67" s="211" t="s">
        <v>56</v>
      </c>
      <c r="F67" s="212">
        <v>1588.72</v>
      </c>
      <c r="G67" s="213"/>
      <c r="H67" s="213"/>
      <c r="I67" s="213">
        <v>39960.730000000003</v>
      </c>
      <c r="J67" s="213">
        <f t="shared" si="26"/>
        <v>2515.278337277809</v>
      </c>
      <c r="K67" s="21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</row>
    <row r="68" spans="1:58" ht="29.25" x14ac:dyDescent="0.25">
      <c r="A68" s="209"/>
      <c r="B68" s="210"/>
      <c r="C68" s="210"/>
      <c r="D68" s="215">
        <v>3214</v>
      </c>
      <c r="E68" s="211" t="s">
        <v>57</v>
      </c>
      <c r="F68" s="212">
        <v>965.03</v>
      </c>
      <c r="G68" s="213"/>
      <c r="H68" s="213"/>
      <c r="I68" s="213">
        <v>987.84</v>
      </c>
      <c r="J68" s="213">
        <f t="shared" si="26"/>
        <v>102.36365708838069</v>
      </c>
      <c r="K68" s="21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</row>
    <row r="69" spans="1:58" ht="30" x14ac:dyDescent="0.25">
      <c r="A69" s="206"/>
      <c r="B69" s="206"/>
      <c r="C69" s="206">
        <v>322</v>
      </c>
      <c r="D69" s="206"/>
      <c r="E69" s="216" t="s">
        <v>58</v>
      </c>
      <c r="F69" s="208">
        <f>SUM(F70:F75)</f>
        <v>117824.04000000001</v>
      </c>
      <c r="G69" s="208"/>
      <c r="H69" s="208"/>
      <c r="I69" s="208">
        <f>SUM(I70:I75)</f>
        <v>108381.04</v>
      </c>
      <c r="J69" s="208">
        <f t="shared" si="26"/>
        <v>91.985506523116996</v>
      </c>
      <c r="K69" s="208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</row>
    <row r="70" spans="1:58" ht="29.25" x14ac:dyDescent="0.25">
      <c r="A70" s="209"/>
      <c r="B70" s="210"/>
      <c r="C70" s="210"/>
      <c r="D70" s="215">
        <v>3221</v>
      </c>
      <c r="E70" s="217" t="s">
        <v>59</v>
      </c>
      <c r="F70" s="212">
        <v>31557.65</v>
      </c>
      <c r="G70" s="213"/>
      <c r="H70" s="213"/>
      <c r="I70" s="213">
        <v>25522.25</v>
      </c>
      <c r="J70" s="213">
        <f t="shared" si="26"/>
        <v>80.875001782452117</v>
      </c>
      <c r="K70" s="213"/>
      <c r="L70" s="91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</row>
    <row r="71" spans="1:58" ht="15.75" customHeight="1" x14ac:dyDescent="0.25">
      <c r="A71" s="209"/>
      <c r="B71" s="210"/>
      <c r="C71" s="210"/>
      <c r="D71" s="215">
        <v>3222</v>
      </c>
      <c r="E71" s="218" t="s">
        <v>60</v>
      </c>
      <c r="F71" s="212">
        <v>3951.27</v>
      </c>
      <c r="G71" s="213"/>
      <c r="H71" s="213"/>
      <c r="I71" s="213">
        <v>2853.49</v>
      </c>
      <c r="J71" s="213">
        <f t="shared" si="26"/>
        <v>72.217034016911015</v>
      </c>
      <c r="K71" s="21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</row>
    <row r="72" spans="1:58" ht="15.75" customHeight="1" x14ac:dyDescent="0.25">
      <c r="A72" s="209"/>
      <c r="B72" s="210"/>
      <c r="C72" s="210"/>
      <c r="D72" s="215">
        <v>3223</v>
      </c>
      <c r="E72" s="218" t="s">
        <v>61</v>
      </c>
      <c r="F72" s="212">
        <v>62792.67</v>
      </c>
      <c r="G72" s="213"/>
      <c r="H72" s="213"/>
      <c r="I72" s="213">
        <v>59479.23</v>
      </c>
      <c r="J72" s="213">
        <f t="shared" si="26"/>
        <v>94.723205749970504</v>
      </c>
      <c r="K72" s="21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</row>
    <row r="73" spans="1:58" ht="29.25" x14ac:dyDescent="0.25">
      <c r="A73" s="209"/>
      <c r="B73" s="210"/>
      <c r="C73" s="210"/>
      <c r="D73" s="215">
        <v>3224</v>
      </c>
      <c r="E73" s="218" t="s">
        <v>62</v>
      </c>
      <c r="F73" s="212">
        <v>7770.39</v>
      </c>
      <c r="G73" s="213"/>
      <c r="H73" s="213"/>
      <c r="I73" s="213">
        <v>8876.51</v>
      </c>
      <c r="J73" s="213">
        <f t="shared" si="26"/>
        <v>114.23506413449003</v>
      </c>
      <c r="K73" s="21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</row>
    <row r="74" spans="1:58" ht="15.75" customHeight="1" x14ac:dyDescent="0.25">
      <c r="A74" s="209"/>
      <c r="B74" s="210"/>
      <c r="C74" s="210"/>
      <c r="D74" s="215">
        <v>3225</v>
      </c>
      <c r="E74" s="218" t="s">
        <v>63</v>
      </c>
      <c r="F74" s="212">
        <v>10024.43</v>
      </c>
      <c r="G74" s="213"/>
      <c r="H74" s="213"/>
      <c r="I74" s="213">
        <v>9945.5300000000007</v>
      </c>
      <c r="J74" s="213">
        <f t="shared" si="26"/>
        <v>99.212922829527471</v>
      </c>
      <c r="K74" s="21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</row>
    <row r="75" spans="1:58" ht="29.25" x14ac:dyDescent="0.25">
      <c r="A75" s="209"/>
      <c r="B75" s="210"/>
      <c r="C75" s="210"/>
      <c r="D75" s="215">
        <v>3227</v>
      </c>
      <c r="E75" s="218" t="s">
        <v>64</v>
      </c>
      <c r="F75" s="212">
        <v>1727.63</v>
      </c>
      <c r="G75" s="213"/>
      <c r="H75" s="213"/>
      <c r="I75" s="213">
        <v>1704.03</v>
      </c>
      <c r="J75" s="213">
        <f t="shared" si="26"/>
        <v>98.633966763716757</v>
      </c>
      <c r="K75" s="21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</row>
    <row r="76" spans="1:58" ht="15.75" customHeight="1" x14ac:dyDescent="0.25">
      <c r="A76" s="206"/>
      <c r="B76" s="206"/>
      <c r="C76" s="206">
        <v>323</v>
      </c>
      <c r="D76" s="219"/>
      <c r="E76" s="220" t="s">
        <v>65</v>
      </c>
      <c r="F76" s="208">
        <f>SUM(F77:F85)</f>
        <v>90644.93</v>
      </c>
      <c r="G76" s="208"/>
      <c r="H76" s="208"/>
      <c r="I76" s="208">
        <f>SUM(I77:I85)</f>
        <v>107485.31999999998</v>
      </c>
      <c r="J76" s="208">
        <f t="shared" si="26"/>
        <v>118.57841359687737</v>
      </c>
      <c r="K76" s="208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</row>
    <row r="77" spans="1:58" ht="29.25" x14ac:dyDescent="0.25">
      <c r="A77" s="209"/>
      <c r="B77" s="210"/>
      <c r="C77" s="210"/>
      <c r="D77" s="221">
        <v>3231</v>
      </c>
      <c r="E77" s="218" t="s">
        <v>66</v>
      </c>
      <c r="F77" s="212">
        <v>5276.05</v>
      </c>
      <c r="G77" s="213"/>
      <c r="H77" s="213"/>
      <c r="I77" s="213">
        <v>5963.13</v>
      </c>
      <c r="J77" s="213">
        <f t="shared" si="26"/>
        <v>113.02262108964092</v>
      </c>
      <c r="K77" s="213"/>
      <c r="L77" s="91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</row>
    <row r="78" spans="1:58" ht="29.25" x14ac:dyDescent="0.25">
      <c r="A78" s="209"/>
      <c r="B78" s="210"/>
      <c r="C78" s="210"/>
      <c r="D78" s="221">
        <v>3232</v>
      </c>
      <c r="E78" s="218" t="s">
        <v>67</v>
      </c>
      <c r="F78" s="212">
        <v>18478.63</v>
      </c>
      <c r="G78" s="213"/>
      <c r="H78" s="213"/>
      <c r="I78" s="213">
        <v>37144.65</v>
      </c>
      <c r="J78" s="213">
        <f t="shared" si="26"/>
        <v>201.01409033028963</v>
      </c>
      <c r="K78" s="213"/>
      <c r="L78" s="91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</row>
    <row r="79" spans="1:58" ht="29.25" x14ac:dyDescent="0.25">
      <c r="A79" s="209"/>
      <c r="B79" s="210"/>
      <c r="C79" s="210"/>
      <c r="D79" s="221">
        <v>3233</v>
      </c>
      <c r="E79" s="218" t="s">
        <v>68</v>
      </c>
      <c r="F79" s="212">
        <v>384.73</v>
      </c>
      <c r="G79" s="213"/>
      <c r="H79" s="213"/>
      <c r="I79" s="213">
        <v>324.58999999999997</v>
      </c>
      <c r="J79" s="213">
        <f t="shared" si="26"/>
        <v>84.368258259038797</v>
      </c>
      <c r="K79" s="21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</row>
    <row r="80" spans="1:58" ht="15.75" customHeight="1" x14ac:dyDescent="0.25">
      <c r="A80" s="209"/>
      <c r="B80" s="210"/>
      <c r="C80" s="210"/>
      <c r="D80" s="221">
        <v>3234</v>
      </c>
      <c r="E80" s="218" t="s">
        <v>69</v>
      </c>
      <c r="F80" s="212">
        <v>11174.46</v>
      </c>
      <c r="G80" s="213"/>
      <c r="H80" s="213"/>
      <c r="I80" s="213">
        <v>9739.69</v>
      </c>
      <c r="J80" s="213">
        <f t="shared" si="26"/>
        <v>87.160274411470454</v>
      </c>
      <c r="K80" s="21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</row>
    <row r="81" spans="1:58" ht="15.75" customHeight="1" x14ac:dyDescent="0.25">
      <c r="A81" s="209"/>
      <c r="B81" s="210"/>
      <c r="C81" s="210"/>
      <c r="D81" s="221">
        <v>3235</v>
      </c>
      <c r="E81" s="218" t="s">
        <v>70</v>
      </c>
      <c r="F81" s="212">
        <v>0</v>
      </c>
      <c r="G81" s="213"/>
      <c r="H81" s="213"/>
      <c r="I81" s="213">
        <f t="shared" ref="I81" si="28">H81</f>
        <v>0</v>
      </c>
      <c r="J81" s="213">
        <v>0</v>
      </c>
      <c r="K81" s="21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</row>
    <row r="82" spans="1:58" ht="29.25" x14ac:dyDescent="0.25">
      <c r="A82" s="209"/>
      <c r="B82" s="210"/>
      <c r="C82" s="210"/>
      <c r="D82" s="221">
        <v>3236</v>
      </c>
      <c r="E82" s="218" t="s">
        <v>71</v>
      </c>
      <c r="F82" s="212">
        <v>4406.3999999999996</v>
      </c>
      <c r="G82" s="213"/>
      <c r="H82" s="213"/>
      <c r="I82" s="213">
        <v>3336.18</v>
      </c>
      <c r="J82" s="213">
        <f t="shared" si="26"/>
        <v>75.712145969498906</v>
      </c>
      <c r="K82" s="21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</row>
    <row r="83" spans="1:58" ht="15.75" customHeight="1" x14ac:dyDescent="0.25">
      <c r="A83" s="209"/>
      <c r="B83" s="210"/>
      <c r="C83" s="210"/>
      <c r="D83" s="221">
        <v>3237</v>
      </c>
      <c r="E83" s="218" t="s">
        <v>72</v>
      </c>
      <c r="F83" s="212">
        <v>41203.57</v>
      </c>
      <c r="G83" s="213"/>
      <c r="H83" s="213"/>
      <c r="I83" s="213">
        <v>42571</v>
      </c>
      <c r="J83" s="213">
        <f t="shared" si="26"/>
        <v>103.31871728590507</v>
      </c>
      <c r="K83" s="21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</row>
    <row r="84" spans="1:58" ht="15.75" customHeight="1" x14ac:dyDescent="0.25">
      <c r="A84" s="209"/>
      <c r="B84" s="210"/>
      <c r="C84" s="210"/>
      <c r="D84" s="221">
        <v>3238</v>
      </c>
      <c r="E84" s="218" t="s">
        <v>73</v>
      </c>
      <c r="F84" s="212">
        <v>4542.72</v>
      </c>
      <c r="G84" s="213"/>
      <c r="H84" s="213"/>
      <c r="I84" s="213">
        <v>4171.51</v>
      </c>
      <c r="J84" s="213">
        <f t="shared" si="26"/>
        <v>91.828464003944774</v>
      </c>
      <c r="K84" s="21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</row>
    <row r="85" spans="1:58" ht="15.75" customHeight="1" x14ac:dyDescent="0.25">
      <c r="A85" s="209"/>
      <c r="B85" s="210"/>
      <c r="C85" s="210"/>
      <c r="D85" s="221">
        <v>3239</v>
      </c>
      <c r="E85" s="218" t="s">
        <v>74</v>
      </c>
      <c r="F85" s="212">
        <v>5178.37</v>
      </c>
      <c r="G85" s="213"/>
      <c r="H85" s="213"/>
      <c r="I85" s="213">
        <v>4234.57</v>
      </c>
      <c r="J85" s="213">
        <f t="shared" si="26"/>
        <v>81.774187630470578</v>
      </c>
      <c r="K85" s="21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</row>
    <row r="86" spans="1:58" ht="45" x14ac:dyDescent="0.25">
      <c r="A86" s="206"/>
      <c r="B86" s="206"/>
      <c r="C86" s="206">
        <v>324</v>
      </c>
      <c r="D86" s="219"/>
      <c r="E86" s="220" t="s">
        <v>182</v>
      </c>
      <c r="F86" s="208">
        <f>F87</f>
        <v>0</v>
      </c>
      <c r="G86" s="208"/>
      <c r="H86" s="208"/>
      <c r="I86" s="208">
        <f t="shared" ref="I86" si="29">I87</f>
        <v>18373.060000000001</v>
      </c>
      <c r="J86" s="208">
        <v>0</v>
      </c>
      <c r="K86" s="208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</row>
    <row r="87" spans="1:58" ht="33" customHeight="1" x14ac:dyDescent="0.25">
      <c r="A87" s="209"/>
      <c r="B87" s="210"/>
      <c r="C87" s="210"/>
      <c r="D87" s="222">
        <v>3241</v>
      </c>
      <c r="E87" s="223" t="s">
        <v>235</v>
      </c>
      <c r="F87" s="212">
        <v>0</v>
      </c>
      <c r="G87" s="212"/>
      <c r="H87" s="212"/>
      <c r="I87" s="212">
        <v>18373.060000000001</v>
      </c>
      <c r="J87" s="212">
        <v>0</v>
      </c>
      <c r="K87" s="212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</row>
    <row r="88" spans="1:58" ht="30" x14ac:dyDescent="0.25">
      <c r="A88" s="206"/>
      <c r="B88" s="206"/>
      <c r="C88" s="206">
        <v>329</v>
      </c>
      <c r="D88" s="206"/>
      <c r="E88" s="207" t="s">
        <v>75</v>
      </c>
      <c r="F88" s="208">
        <f>SUM(F89:F95)</f>
        <v>71780.540000000008</v>
      </c>
      <c r="G88" s="208"/>
      <c r="H88" s="208"/>
      <c r="I88" s="208">
        <f>SUM(I89:I95)</f>
        <v>52297.11</v>
      </c>
      <c r="J88" s="208">
        <f t="shared" si="26"/>
        <v>72.856947022131607</v>
      </c>
      <c r="K88" s="208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</row>
    <row r="89" spans="1:58" ht="43.5" x14ac:dyDescent="0.25">
      <c r="A89" s="209"/>
      <c r="B89" s="210"/>
      <c r="C89" s="210"/>
      <c r="D89" s="215">
        <v>3291</v>
      </c>
      <c r="E89" s="211" t="s">
        <v>76</v>
      </c>
      <c r="F89" s="212">
        <v>323.89</v>
      </c>
      <c r="G89" s="213"/>
      <c r="H89" s="213"/>
      <c r="I89" s="213">
        <v>937.92</v>
      </c>
      <c r="J89" s="213">
        <f t="shared" si="26"/>
        <v>289.57979560962059</v>
      </c>
      <c r="K89" s="213"/>
      <c r="L89" s="91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</row>
    <row r="90" spans="1:58" ht="15.75" customHeight="1" x14ac:dyDescent="0.25">
      <c r="A90" s="209"/>
      <c r="B90" s="210"/>
      <c r="C90" s="210"/>
      <c r="D90" s="215">
        <v>3292</v>
      </c>
      <c r="E90" s="211" t="s">
        <v>77</v>
      </c>
      <c r="F90" s="212">
        <v>2343.06</v>
      </c>
      <c r="G90" s="213"/>
      <c r="H90" s="213"/>
      <c r="I90" s="213">
        <v>2343.08</v>
      </c>
      <c r="J90" s="213">
        <f t="shared" si="26"/>
        <v>100.00085358462864</v>
      </c>
      <c r="K90" s="21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</row>
    <row r="91" spans="1:58" ht="15.75" customHeight="1" x14ac:dyDescent="0.25">
      <c r="A91" s="209"/>
      <c r="B91" s="210"/>
      <c r="C91" s="210"/>
      <c r="D91" s="215">
        <v>3293</v>
      </c>
      <c r="E91" s="211" t="s">
        <v>78</v>
      </c>
      <c r="F91" s="212">
        <v>3811.91</v>
      </c>
      <c r="G91" s="213"/>
      <c r="H91" s="213"/>
      <c r="I91" s="213">
        <v>2397.71</v>
      </c>
      <c r="J91" s="213">
        <f t="shared" si="26"/>
        <v>62.900488206699535</v>
      </c>
      <c r="K91" s="21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</row>
    <row r="92" spans="1:58" ht="15.75" customHeight="1" x14ac:dyDescent="0.25">
      <c r="A92" s="209"/>
      <c r="B92" s="210"/>
      <c r="C92" s="210"/>
      <c r="D92" s="215">
        <v>3294</v>
      </c>
      <c r="E92" s="211" t="s">
        <v>79</v>
      </c>
      <c r="F92" s="212">
        <v>253.5</v>
      </c>
      <c r="G92" s="213"/>
      <c r="H92" s="213"/>
      <c r="I92" s="213">
        <v>185</v>
      </c>
      <c r="J92" s="213">
        <f t="shared" si="26"/>
        <v>72.978303747534511</v>
      </c>
      <c r="K92" s="21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</row>
    <row r="93" spans="1:58" x14ac:dyDescent="0.25">
      <c r="A93" s="209"/>
      <c r="B93" s="210"/>
      <c r="C93" s="210"/>
      <c r="D93" s="215">
        <v>3295</v>
      </c>
      <c r="E93" s="211" t="s">
        <v>80</v>
      </c>
      <c r="F93" s="212">
        <v>2963.04</v>
      </c>
      <c r="G93" s="213"/>
      <c r="H93" s="213"/>
      <c r="I93" s="213">
        <v>3615.86</v>
      </c>
      <c r="J93" s="213">
        <f t="shared" si="26"/>
        <v>122.0321021653437</v>
      </c>
      <c r="K93" s="21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</row>
    <row r="94" spans="1:58" ht="15.75" customHeight="1" x14ac:dyDescent="0.25">
      <c r="A94" s="209"/>
      <c r="B94" s="210"/>
      <c r="C94" s="210"/>
      <c r="D94" s="215">
        <v>3296</v>
      </c>
      <c r="E94" s="211" t="s">
        <v>85</v>
      </c>
      <c r="F94" s="212">
        <f>78.05+1047.19</f>
        <v>1125.24</v>
      </c>
      <c r="G94" s="213"/>
      <c r="H94" s="213"/>
      <c r="I94" s="213">
        <v>4401.3900000000003</v>
      </c>
      <c r="J94" s="213">
        <f t="shared" si="26"/>
        <v>391.15122107283781</v>
      </c>
      <c r="K94" s="21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</row>
    <row r="95" spans="1:58" ht="29.25" x14ac:dyDescent="0.25">
      <c r="A95" s="209"/>
      <c r="B95" s="210"/>
      <c r="C95" s="210"/>
      <c r="D95" s="215">
        <v>3299</v>
      </c>
      <c r="E95" s="211" t="s">
        <v>75</v>
      </c>
      <c r="F95" s="212">
        <v>60959.9</v>
      </c>
      <c r="G95" s="213"/>
      <c r="H95" s="213"/>
      <c r="I95" s="213">
        <v>38416.15</v>
      </c>
      <c r="J95" s="213">
        <f t="shared" si="26"/>
        <v>63.018722143573072</v>
      </c>
      <c r="K95" s="21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</row>
    <row r="96" spans="1:58" x14ac:dyDescent="0.25">
      <c r="A96" s="224"/>
      <c r="B96" s="224">
        <v>34</v>
      </c>
      <c r="C96" s="224"/>
      <c r="D96" s="224"/>
      <c r="E96" s="225" t="s">
        <v>89</v>
      </c>
      <c r="F96" s="205">
        <f>F97</f>
        <v>2789.49</v>
      </c>
      <c r="G96" s="205">
        <v>18581.189999999999</v>
      </c>
      <c r="H96" s="205">
        <v>18581.189999999999</v>
      </c>
      <c r="I96" s="205">
        <f>I97</f>
        <v>11834.59</v>
      </c>
      <c r="J96" s="205">
        <f t="shared" si="26"/>
        <v>424.25640529272385</v>
      </c>
      <c r="K96" s="205">
        <f t="shared" si="27"/>
        <v>63.691238289905016</v>
      </c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</row>
    <row r="97" spans="1:58" x14ac:dyDescent="0.25">
      <c r="A97" s="226"/>
      <c r="B97" s="226"/>
      <c r="C97" s="226">
        <v>343</v>
      </c>
      <c r="D97" s="226"/>
      <c r="E97" s="227" t="s">
        <v>90</v>
      </c>
      <c r="F97" s="208">
        <f>SUM(F98:F99)</f>
        <v>2789.49</v>
      </c>
      <c r="G97" s="208"/>
      <c r="H97" s="208"/>
      <c r="I97" s="208">
        <f>SUM(I98:I99)</f>
        <v>11834.59</v>
      </c>
      <c r="J97" s="208">
        <f t="shared" si="26"/>
        <v>424.25640529272385</v>
      </c>
      <c r="K97" s="208"/>
      <c r="L97" s="90"/>
      <c r="M97" s="95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</row>
    <row r="98" spans="1:58" ht="28.5" x14ac:dyDescent="0.25">
      <c r="A98" s="228"/>
      <c r="B98" s="228"/>
      <c r="C98" s="228"/>
      <c r="D98" s="228">
        <v>3431</v>
      </c>
      <c r="E98" s="229" t="s">
        <v>91</v>
      </c>
      <c r="F98" s="212">
        <v>1860.33</v>
      </c>
      <c r="G98" s="213"/>
      <c r="H98" s="213"/>
      <c r="I98" s="213">
        <v>1632.34</v>
      </c>
      <c r="J98" s="213">
        <f t="shared" si="26"/>
        <v>87.744647455021422</v>
      </c>
      <c r="K98" s="21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</row>
    <row r="99" spans="1:58" x14ac:dyDescent="0.25">
      <c r="A99" s="228"/>
      <c r="B99" s="228"/>
      <c r="C99" s="228"/>
      <c r="D99" s="228">
        <v>3433</v>
      </c>
      <c r="E99" s="211" t="s">
        <v>92</v>
      </c>
      <c r="F99" s="212">
        <v>929.16</v>
      </c>
      <c r="G99" s="213"/>
      <c r="H99" s="213"/>
      <c r="I99" s="213">
        <v>10202.25</v>
      </c>
      <c r="J99" s="213">
        <f t="shared" si="26"/>
        <v>1098.0078780834303</v>
      </c>
      <c r="K99" s="21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</row>
    <row r="100" spans="1:58" ht="45" x14ac:dyDescent="0.25">
      <c r="A100" s="224"/>
      <c r="B100" s="224">
        <v>36</v>
      </c>
      <c r="C100" s="224"/>
      <c r="D100" s="224"/>
      <c r="E100" s="225" t="s">
        <v>252</v>
      </c>
      <c r="F100" s="205">
        <f>F101</f>
        <v>0</v>
      </c>
      <c r="G100" s="205">
        <f t="shared" ref="G100:I101" si="30">G101</f>
        <v>0</v>
      </c>
      <c r="H100" s="205">
        <f t="shared" si="30"/>
        <v>0</v>
      </c>
      <c r="I100" s="205">
        <f t="shared" si="30"/>
        <v>375</v>
      </c>
      <c r="J100" s="205">
        <v>0</v>
      </c>
      <c r="K100" s="205">
        <v>0</v>
      </c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</row>
    <row r="101" spans="1:58" ht="45" x14ac:dyDescent="0.25">
      <c r="A101" s="226"/>
      <c r="B101" s="226"/>
      <c r="C101" s="226">
        <v>369</v>
      </c>
      <c r="D101" s="226"/>
      <c r="E101" s="227" t="s">
        <v>233</v>
      </c>
      <c r="F101" s="208">
        <f>F102</f>
        <v>0</v>
      </c>
      <c r="G101" s="208"/>
      <c r="H101" s="208"/>
      <c r="I101" s="208">
        <f t="shared" si="30"/>
        <v>375</v>
      </c>
      <c r="J101" s="208">
        <v>0</v>
      </c>
      <c r="K101" s="208"/>
      <c r="L101" s="90"/>
      <c r="M101" s="95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</row>
    <row r="102" spans="1:58" ht="43.5" x14ac:dyDescent="0.25">
      <c r="A102" s="228"/>
      <c r="B102" s="228"/>
      <c r="C102" s="228"/>
      <c r="D102" s="228">
        <v>3691</v>
      </c>
      <c r="E102" s="211" t="s">
        <v>262</v>
      </c>
      <c r="F102" s="212">
        <v>0</v>
      </c>
      <c r="G102" s="212"/>
      <c r="H102" s="212"/>
      <c r="I102" s="212">
        <v>375</v>
      </c>
      <c r="J102" s="212">
        <v>0</v>
      </c>
      <c r="K102" s="212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</row>
    <row r="103" spans="1:58" ht="45" x14ac:dyDescent="0.25">
      <c r="A103" s="224"/>
      <c r="B103" s="224">
        <v>37</v>
      </c>
      <c r="C103" s="224"/>
      <c r="D103" s="224"/>
      <c r="E103" s="225" t="s">
        <v>93</v>
      </c>
      <c r="F103" s="205">
        <f>F104</f>
        <v>991.23</v>
      </c>
      <c r="G103" s="205">
        <v>4512.59</v>
      </c>
      <c r="H103" s="205">
        <v>3901.47</v>
      </c>
      <c r="I103" s="205">
        <f>I104</f>
        <v>4583.5200000000004</v>
      </c>
      <c r="J103" s="205">
        <f t="shared" si="26"/>
        <v>462.40731212735699</v>
      </c>
      <c r="K103" s="205">
        <f t="shared" si="27"/>
        <v>117.48187221739499</v>
      </c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</row>
    <row r="104" spans="1:58" ht="45" x14ac:dyDescent="0.25">
      <c r="A104" s="226"/>
      <c r="B104" s="226"/>
      <c r="C104" s="226">
        <v>372</v>
      </c>
      <c r="D104" s="226"/>
      <c r="E104" s="216" t="s">
        <v>94</v>
      </c>
      <c r="F104" s="208">
        <f>SUM(F105:F106)</f>
        <v>991.23</v>
      </c>
      <c r="G104" s="208"/>
      <c r="H104" s="208"/>
      <c r="I104" s="208">
        <f>SUM(I105:I106)</f>
        <v>4583.5200000000004</v>
      </c>
      <c r="J104" s="208">
        <f t="shared" si="26"/>
        <v>462.40731212735699</v>
      </c>
      <c r="K104" s="208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</row>
    <row r="105" spans="1:58" ht="29.25" x14ac:dyDescent="0.25">
      <c r="A105" s="228"/>
      <c r="B105" s="228"/>
      <c r="C105" s="228"/>
      <c r="D105" s="228">
        <v>3722</v>
      </c>
      <c r="E105" s="223" t="s">
        <v>95</v>
      </c>
      <c r="F105" s="212">
        <v>991.23</v>
      </c>
      <c r="G105" s="213"/>
      <c r="H105" s="213"/>
      <c r="I105" s="213">
        <v>2540.17</v>
      </c>
      <c r="J105" s="213">
        <f t="shared" si="26"/>
        <v>256.26443913118044</v>
      </c>
      <c r="K105" s="21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</row>
    <row r="106" spans="1:58" ht="57" x14ac:dyDescent="0.25">
      <c r="A106" s="228"/>
      <c r="B106" s="228"/>
      <c r="C106" s="228"/>
      <c r="D106" s="228">
        <v>3723</v>
      </c>
      <c r="E106" s="230" t="s">
        <v>96</v>
      </c>
      <c r="F106" s="212">
        <v>0</v>
      </c>
      <c r="G106" s="213"/>
      <c r="H106" s="213"/>
      <c r="I106" s="213">
        <v>2043.35</v>
      </c>
      <c r="J106" s="213">
        <v>0</v>
      </c>
      <c r="K106" s="21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</row>
    <row r="107" spans="1:58" x14ac:dyDescent="0.25">
      <c r="A107" s="224"/>
      <c r="B107" s="224">
        <v>38</v>
      </c>
      <c r="C107" s="224"/>
      <c r="D107" s="224"/>
      <c r="E107" s="225" t="s">
        <v>97</v>
      </c>
      <c r="F107" s="205">
        <f>F108</f>
        <v>0</v>
      </c>
      <c r="G107" s="205">
        <v>0</v>
      </c>
      <c r="H107" s="205">
        <v>0</v>
      </c>
      <c r="I107" s="205">
        <f>I108</f>
        <v>1724.51</v>
      </c>
      <c r="J107" s="205">
        <v>0</v>
      </c>
      <c r="K107" s="205">
        <v>0</v>
      </c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</row>
    <row r="108" spans="1:58" x14ac:dyDescent="0.25">
      <c r="A108" s="226"/>
      <c r="B108" s="226"/>
      <c r="C108" s="226">
        <v>381</v>
      </c>
      <c r="D108" s="226"/>
      <c r="E108" s="231" t="s">
        <v>32</v>
      </c>
      <c r="F108" s="208">
        <f>F109</f>
        <v>0</v>
      </c>
      <c r="G108" s="208"/>
      <c r="H108" s="208"/>
      <c r="I108" s="208">
        <f>I109</f>
        <v>1724.51</v>
      </c>
      <c r="J108" s="208">
        <v>0</v>
      </c>
      <c r="K108" s="208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</row>
    <row r="109" spans="1:58" x14ac:dyDescent="0.25">
      <c r="A109" s="228"/>
      <c r="B109" s="232"/>
      <c r="C109" s="232"/>
      <c r="D109" s="228">
        <v>3812</v>
      </c>
      <c r="E109" s="233" t="s">
        <v>98</v>
      </c>
      <c r="F109" s="212">
        <v>0</v>
      </c>
      <c r="G109" s="213"/>
      <c r="H109" s="213"/>
      <c r="I109" s="213">
        <v>1724.51</v>
      </c>
      <c r="J109" s="213">
        <v>0</v>
      </c>
      <c r="K109" s="21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</row>
    <row r="110" spans="1:58" ht="30" x14ac:dyDescent="0.25">
      <c r="A110" s="234">
        <v>4</v>
      </c>
      <c r="B110" s="235"/>
      <c r="C110" s="235"/>
      <c r="D110" s="235"/>
      <c r="E110" s="236" t="s">
        <v>99</v>
      </c>
      <c r="F110" s="203">
        <f>F111+F121+F118</f>
        <v>70900.099999999991</v>
      </c>
      <c r="G110" s="203">
        <f>G111+G121+G118</f>
        <v>7034.31</v>
      </c>
      <c r="H110" s="203">
        <f>H111+H121+H118</f>
        <v>34690.769999999997</v>
      </c>
      <c r="I110" s="203">
        <f>I111+I121</f>
        <v>45274.35</v>
      </c>
      <c r="J110" s="203">
        <f t="shared" si="26"/>
        <v>63.856538989366726</v>
      </c>
      <c r="K110" s="203">
        <f t="shared" si="27"/>
        <v>130.50834559163721</v>
      </c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</row>
    <row r="111" spans="1:58" ht="45" x14ac:dyDescent="0.25">
      <c r="A111" s="224"/>
      <c r="B111" s="237">
        <v>42</v>
      </c>
      <c r="C111" s="237"/>
      <c r="D111" s="237"/>
      <c r="E111" s="238" t="s">
        <v>100</v>
      </c>
      <c r="F111" s="205">
        <f>F112</f>
        <v>38890.06</v>
      </c>
      <c r="G111" s="205">
        <v>7034.31</v>
      </c>
      <c r="H111" s="205">
        <v>7834.31</v>
      </c>
      <c r="I111" s="205">
        <f>I112+I118</f>
        <v>18417.89</v>
      </c>
      <c r="J111" s="205">
        <f t="shared" si="26"/>
        <v>47.358862393115366</v>
      </c>
      <c r="K111" s="205">
        <f t="shared" si="27"/>
        <v>235.09268844352596</v>
      </c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</row>
    <row r="112" spans="1:58" x14ac:dyDescent="0.25">
      <c r="A112" s="226"/>
      <c r="B112" s="239"/>
      <c r="C112" s="239">
        <v>422</v>
      </c>
      <c r="D112" s="239"/>
      <c r="E112" s="240" t="s">
        <v>101</v>
      </c>
      <c r="F112" s="208">
        <f>SUM(F113:F117)</f>
        <v>38890.06</v>
      </c>
      <c r="G112" s="208"/>
      <c r="H112" s="208"/>
      <c r="I112" s="208">
        <f>SUM(I113:I117)</f>
        <v>16666.16</v>
      </c>
      <c r="J112" s="208">
        <f t="shared" si="26"/>
        <v>42.854549465853232</v>
      </c>
      <c r="K112" s="208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</row>
    <row r="113" spans="1:58" ht="28.5" x14ac:dyDescent="0.25">
      <c r="A113" s="232"/>
      <c r="B113" s="241"/>
      <c r="C113" s="241"/>
      <c r="D113" s="242">
        <v>4221</v>
      </c>
      <c r="E113" s="243" t="s">
        <v>102</v>
      </c>
      <c r="F113" s="212">
        <f>13228.74+409.21+15492.07</f>
        <v>29130.019999999997</v>
      </c>
      <c r="G113" s="213"/>
      <c r="H113" s="213"/>
      <c r="I113" s="213">
        <v>6639.49</v>
      </c>
      <c r="J113" s="213">
        <f t="shared" si="26"/>
        <v>22.792603643938456</v>
      </c>
      <c r="K113" s="21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</row>
    <row r="114" spans="1:58" x14ac:dyDescent="0.25">
      <c r="A114" s="210"/>
      <c r="B114" s="210"/>
      <c r="C114" s="210"/>
      <c r="D114" s="210">
        <v>4222</v>
      </c>
      <c r="E114" s="178" t="s">
        <v>103</v>
      </c>
      <c r="F114" s="212">
        <v>0</v>
      </c>
      <c r="G114" s="213"/>
      <c r="H114" s="213"/>
      <c r="I114" s="213">
        <v>861.42</v>
      </c>
      <c r="J114" s="213">
        <v>0</v>
      </c>
      <c r="K114" s="21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</row>
    <row r="115" spans="1:58" ht="28.5" x14ac:dyDescent="0.25">
      <c r="A115" s="210"/>
      <c r="B115" s="210"/>
      <c r="C115" s="210"/>
      <c r="D115" s="210">
        <v>4223</v>
      </c>
      <c r="E115" s="178" t="s">
        <v>104</v>
      </c>
      <c r="F115" s="212">
        <v>4458.96</v>
      </c>
      <c r="G115" s="213"/>
      <c r="H115" s="213"/>
      <c r="I115" s="213">
        <v>3166.4</v>
      </c>
      <c r="J115" s="213">
        <f t="shared" si="26"/>
        <v>71.012074564472442</v>
      </c>
      <c r="K115" s="21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</row>
    <row r="116" spans="1:58" ht="28.5" x14ac:dyDescent="0.25">
      <c r="A116" s="210"/>
      <c r="B116" s="210"/>
      <c r="C116" s="210"/>
      <c r="D116" s="210">
        <v>4226</v>
      </c>
      <c r="E116" s="178" t="s">
        <v>105</v>
      </c>
      <c r="F116" s="212">
        <v>0</v>
      </c>
      <c r="G116" s="213"/>
      <c r="H116" s="213"/>
      <c r="I116" s="213">
        <f t="shared" ref="I116:I120" si="31">H116</f>
        <v>0</v>
      </c>
      <c r="J116" s="213">
        <v>0</v>
      </c>
      <c r="K116" s="21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</row>
    <row r="117" spans="1:58" ht="28.5" x14ac:dyDescent="0.25">
      <c r="A117" s="210"/>
      <c r="B117" s="210"/>
      <c r="C117" s="210"/>
      <c r="D117" s="210">
        <v>4227</v>
      </c>
      <c r="E117" s="178" t="s">
        <v>106</v>
      </c>
      <c r="F117" s="212">
        <f>3530.43+1770.65</f>
        <v>5301.08</v>
      </c>
      <c r="G117" s="213"/>
      <c r="H117" s="213"/>
      <c r="I117" s="213">
        <v>5998.85</v>
      </c>
      <c r="J117" s="213">
        <f t="shared" si="26"/>
        <v>113.16278946931571</v>
      </c>
      <c r="K117" s="21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</row>
    <row r="118" spans="1:58" s="180" customFormat="1" ht="45" x14ac:dyDescent="0.25">
      <c r="A118" s="206"/>
      <c r="B118" s="206"/>
      <c r="C118" s="206">
        <v>424</v>
      </c>
      <c r="D118" s="206"/>
      <c r="E118" s="244" t="s">
        <v>107</v>
      </c>
      <c r="F118" s="208">
        <f>SUM(F119:F120)</f>
        <v>1159.45</v>
      </c>
      <c r="G118" s="208"/>
      <c r="H118" s="208"/>
      <c r="I118" s="208">
        <f>SUM(I119:I120)</f>
        <v>1751.73</v>
      </c>
      <c r="J118" s="208">
        <f t="shared" ref="J118:J128" si="32">I118/F118*100</f>
        <v>151.0828410021993</v>
      </c>
      <c r="K118" s="208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  <c r="AS118" s="179"/>
      <c r="AT118" s="179"/>
      <c r="AU118" s="179"/>
      <c r="AV118" s="179"/>
      <c r="AW118" s="179"/>
      <c r="AX118" s="179"/>
      <c r="AY118" s="179"/>
      <c r="AZ118" s="179"/>
      <c r="BA118" s="179"/>
      <c r="BB118" s="179"/>
      <c r="BC118" s="179"/>
      <c r="BD118" s="179"/>
      <c r="BE118" s="179"/>
      <c r="BF118" s="179"/>
    </row>
    <row r="119" spans="1:58" x14ac:dyDescent="0.25">
      <c r="A119" s="210"/>
      <c r="B119" s="210"/>
      <c r="C119" s="210"/>
      <c r="D119" s="210">
        <v>4241</v>
      </c>
      <c r="E119" s="178" t="s">
        <v>108</v>
      </c>
      <c r="F119" s="212">
        <f>97.69+929.04</f>
        <v>1026.73</v>
      </c>
      <c r="G119" s="213"/>
      <c r="H119" s="213"/>
      <c r="I119" s="213">
        <v>1751.73</v>
      </c>
      <c r="J119" s="213">
        <f t="shared" si="32"/>
        <v>170.61252714929921</v>
      </c>
      <c r="K119" s="21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</row>
    <row r="120" spans="1:58" ht="42.75" x14ac:dyDescent="0.25">
      <c r="A120" s="210"/>
      <c r="B120" s="210"/>
      <c r="C120" s="210"/>
      <c r="D120" s="210">
        <v>4242</v>
      </c>
      <c r="E120" s="178" t="s">
        <v>109</v>
      </c>
      <c r="F120" s="212">
        <v>132.72</v>
      </c>
      <c r="G120" s="213"/>
      <c r="H120" s="213"/>
      <c r="I120" s="213">
        <f t="shared" si="31"/>
        <v>0</v>
      </c>
      <c r="J120" s="213">
        <f t="shared" si="32"/>
        <v>0</v>
      </c>
      <c r="K120" s="21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</row>
    <row r="121" spans="1:58" ht="45" x14ac:dyDescent="0.25">
      <c r="A121" s="204"/>
      <c r="B121" s="204">
        <v>45</v>
      </c>
      <c r="C121" s="204"/>
      <c r="D121" s="204"/>
      <c r="E121" s="245" t="s">
        <v>110</v>
      </c>
      <c r="F121" s="205">
        <f>F122</f>
        <v>30850.59</v>
      </c>
      <c r="G121" s="205">
        <v>0</v>
      </c>
      <c r="H121" s="205">
        <v>26856.46</v>
      </c>
      <c r="I121" s="205">
        <f>I122</f>
        <v>26856.46</v>
      </c>
      <c r="J121" s="205">
        <f t="shared" si="32"/>
        <v>87.053310811883989</v>
      </c>
      <c r="K121" s="205">
        <f t="shared" ref="K121:K128" si="33">I121/H121*100</f>
        <v>100</v>
      </c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</row>
    <row r="122" spans="1:58" ht="30" x14ac:dyDescent="0.25">
      <c r="A122" s="206"/>
      <c r="B122" s="206"/>
      <c r="C122" s="206">
        <v>451</v>
      </c>
      <c r="D122" s="206"/>
      <c r="E122" s="244" t="s">
        <v>111</v>
      </c>
      <c r="F122" s="208">
        <f>F123</f>
        <v>30850.59</v>
      </c>
      <c r="G122" s="208"/>
      <c r="H122" s="208"/>
      <c r="I122" s="208">
        <f>I123</f>
        <v>26856.46</v>
      </c>
      <c r="J122" s="208">
        <f t="shared" si="32"/>
        <v>87.053310811883989</v>
      </c>
      <c r="K122" s="208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</row>
    <row r="123" spans="1:58" ht="28.5" x14ac:dyDescent="0.25">
      <c r="A123" s="210"/>
      <c r="B123" s="210"/>
      <c r="C123" s="210"/>
      <c r="D123" s="210">
        <v>4511</v>
      </c>
      <c r="E123" s="178" t="s">
        <v>111</v>
      </c>
      <c r="F123" s="212">
        <v>30850.59</v>
      </c>
      <c r="G123" s="213"/>
      <c r="H123" s="213"/>
      <c r="I123" s="213">
        <v>26856.46</v>
      </c>
      <c r="J123" s="213">
        <f t="shared" si="32"/>
        <v>87.053310811883989</v>
      </c>
      <c r="K123" s="21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</row>
    <row r="124" spans="1:58" x14ac:dyDescent="0.25">
      <c r="A124" s="210"/>
      <c r="B124" s="210"/>
      <c r="C124" s="210"/>
      <c r="D124" s="210"/>
      <c r="E124" s="246"/>
      <c r="F124" s="212"/>
      <c r="G124" s="213"/>
      <c r="H124" s="213"/>
      <c r="I124" s="213"/>
      <c r="J124" s="213"/>
      <c r="K124" s="21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</row>
    <row r="125" spans="1:58" x14ac:dyDescent="0.25">
      <c r="A125" s="210"/>
      <c r="B125" s="210"/>
      <c r="C125" s="210"/>
      <c r="D125" s="210"/>
      <c r="E125" s="246"/>
      <c r="F125" s="212"/>
      <c r="G125" s="213"/>
      <c r="H125" s="213"/>
      <c r="I125" s="213"/>
      <c r="J125" s="213"/>
      <c r="K125" s="21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</row>
    <row r="126" spans="1:58" x14ac:dyDescent="0.25">
      <c r="A126" s="210"/>
      <c r="B126" s="210"/>
      <c r="C126" s="210"/>
      <c r="D126" s="210"/>
      <c r="E126" s="246"/>
      <c r="F126" s="212"/>
      <c r="G126" s="213"/>
      <c r="H126" s="213"/>
      <c r="I126" s="213"/>
      <c r="J126" s="213"/>
      <c r="K126" s="21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</row>
    <row r="127" spans="1:58" x14ac:dyDescent="0.25">
      <c r="A127" s="249"/>
      <c r="B127" s="247"/>
      <c r="C127" s="247"/>
      <c r="D127" s="247"/>
      <c r="E127" s="247"/>
      <c r="F127" s="247"/>
      <c r="G127" s="247"/>
      <c r="H127" s="247"/>
      <c r="I127" s="247"/>
      <c r="J127" s="247"/>
      <c r="K127" s="250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</row>
    <row r="128" spans="1:58" x14ac:dyDescent="0.25">
      <c r="A128" s="279" t="s">
        <v>260</v>
      </c>
      <c r="B128" s="279"/>
      <c r="C128" s="279"/>
      <c r="D128" s="279"/>
      <c r="E128" s="279"/>
      <c r="F128" s="41">
        <f>F53+F110</f>
        <v>2237282.1900000004</v>
      </c>
      <c r="G128" s="41">
        <f>G53+G110</f>
        <v>2196365.0699999998</v>
      </c>
      <c r="H128" s="41">
        <f>H53+H110</f>
        <v>2271375.1900000004</v>
      </c>
      <c r="I128" s="41">
        <f>I53+I110</f>
        <v>2569409.3799999994</v>
      </c>
      <c r="J128" s="41">
        <f t="shared" si="32"/>
        <v>114.84511839787179</v>
      </c>
      <c r="K128" s="41">
        <f t="shared" si="33"/>
        <v>113.12131044277184</v>
      </c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</row>
    <row r="129" spans="11:58" x14ac:dyDescent="0.25"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</row>
    <row r="130" spans="11:58" x14ac:dyDescent="0.25"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</row>
    <row r="131" spans="11:58" x14ac:dyDescent="0.25"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</row>
    <row r="132" spans="11:58" x14ac:dyDescent="0.25"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</row>
    <row r="133" spans="11:58" x14ac:dyDescent="0.25"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</row>
    <row r="134" spans="11:58" x14ac:dyDescent="0.25"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</row>
    <row r="135" spans="11:58" x14ac:dyDescent="0.25"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</row>
    <row r="136" spans="11:58" x14ac:dyDescent="0.25"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</row>
    <row r="137" spans="11:58" x14ac:dyDescent="0.25"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</row>
    <row r="138" spans="11:58" x14ac:dyDescent="0.25"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</row>
    <row r="139" spans="11:58" x14ac:dyDescent="0.25"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</row>
    <row r="140" spans="11:58" x14ac:dyDescent="0.25"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</row>
    <row r="141" spans="11:58" x14ac:dyDescent="0.25"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</row>
    <row r="142" spans="11:58" x14ac:dyDescent="0.25"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</row>
    <row r="143" spans="11:58" x14ac:dyDescent="0.25"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</row>
    <row r="144" spans="11:58" x14ac:dyDescent="0.25"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</row>
    <row r="145" spans="11:58" x14ac:dyDescent="0.25"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</row>
    <row r="146" spans="11:58" x14ac:dyDescent="0.25"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</row>
    <row r="147" spans="11:58" x14ac:dyDescent="0.25"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</row>
    <row r="148" spans="11:58" x14ac:dyDescent="0.25"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</row>
    <row r="149" spans="11:58" x14ac:dyDescent="0.25"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</row>
    <row r="150" spans="11:58" x14ac:dyDescent="0.25"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</row>
    <row r="151" spans="11:58" x14ac:dyDescent="0.25"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</row>
    <row r="152" spans="11:58" x14ac:dyDescent="0.25"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</row>
    <row r="153" spans="11:58" x14ac:dyDescent="0.25"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</row>
    <row r="154" spans="11:58" x14ac:dyDescent="0.25"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</row>
    <row r="155" spans="11:58" x14ac:dyDescent="0.25"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</row>
    <row r="156" spans="11:58" x14ac:dyDescent="0.25"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</row>
    <row r="157" spans="11:58" x14ac:dyDescent="0.25"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</row>
    <row r="158" spans="11:58" x14ac:dyDescent="0.25"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</row>
    <row r="159" spans="11:58" x14ac:dyDescent="0.25"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</row>
    <row r="160" spans="11:58" x14ac:dyDescent="0.25"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</row>
    <row r="161" spans="11:58" x14ac:dyDescent="0.25"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</row>
    <row r="162" spans="11:58" x14ac:dyDescent="0.25"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</row>
    <row r="163" spans="11:58" x14ac:dyDescent="0.25"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</row>
    <row r="164" spans="11:58" x14ac:dyDescent="0.25"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</row>
    <row r="165" spans="11:58" x14ac:dyDescent="0.25"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</row>
    <row r="166" spans="11:58" x14ac:dyDescent="0.25"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</row>
    <row r="167" spans="11:58" x14ac:dyDescent="0.25"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</row>
    <row r="168" spans="11:58" x14ac:dyDescent="0.25"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</row>
    <row r="169" spans="11:58" x14ac:dyDescent="0.25"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</row>
    <row r="170" spans="11:58" x14ac:dyDescent="0.25"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</row>
    <row r="171" spans="11:58" x14ac:dyDescent="0.25"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</row>
    <row r="172" spans="11:58" x14ac:dyDescent="0.25"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</row>
    <row r="173" spans="11:58" x14ac:dyDescent="0.25"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</row>
    <row r="174" spans="11:58" x14ac:dyDescent="0.25"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</row>
    <row r="175" spans="11:58" x14ac:dyDescent="0.25"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</row>
    <row r="176" spans="11:58" x14ac:dyDescent="0.25"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</row>
    <row r="177" spans="11:58" x14ac:dyDescent="0.25"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</row>
    <row r="178" spans="11:58" x14ac:dyDescent="0.25"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</row>
    <row r="179" spans="11:58" x14ac:dyDescent="0.25"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</row>
    <row r="180" spans="11:58" x14ac:dyDescent="0.25"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</row>
    <row r="181" spans="11:58" x14ac:dyDescent="0.25"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</row>
    <row r="182" spans="11:58" x14ac:dyDescent="0.25"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</row>
    <row r="183" spans="11:58" x14ac:dyDescent="0.25"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</row>
    <row r="184" spans="11:58" x14ac:dyDescent="0.25"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</row>
    <row r="185" spans="11:58" x14ac:dyDescent="0.25"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</row>
    <row r="186" spans="11:58" x14ac:dyDescent="0.25"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</row>
    <row r="187" spans="11:58" x14ac:dyDescent="0.25"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</row>
    <row r="188" spans="11:58" x14ac:dyDescent="0.25"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</row>
    <row r="189" spans="11:58" x14ac:dyDescent="0.25"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</row>
    <row r="190" spans="11:58" x14ac:dyDescent="0.25"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</row>
    <row r="191" spans="11:58" x14ac:dyDescent="0.25"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</row>
    <row r="192" spans="11:58" x14ac:dyDescent="0.25"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</row>
    <row r="193" spans="11:58" x14ac:dyDescent="0.25"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</row>
    <row r="194" spans="11:58" x14ac:dyDescent="0.25"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</row>
    <row r="195" spans="11:58" x14ac:dyDescent="0.25"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</row>
    <row r="196" spans="11:58" x14ac:dyDescent="0.25"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</row>
    <row r="197" spans="11:58" x14ac:dyDescent="0.25"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</row>
  </sheetData>
  <mergeCells count="10">
    <mergeCell ref="A5:K5"/>
    <mergeCell ref="A3:K3"/>
    <mergeCell ref="A1:K1"/>
    <mergeCell ref="A128:E128"/>
    <mergeCell ref="A45:E45"/>
    <mergeCell ref="A7:E7"/>
    <mergeCell ref="A8:E8"/>
    <mergeCell ref="A51:E51"/>
    <mergeCell ref="A52:E52"/>
    <mergeCell ref="A49:K49"/>
  </mergeCells>
  <pageMargins left="0.70826771653543308" right="0.70826771653543308" top="1.1417322834645671" bottom="1.1417322834645671" header="0.74803149606299213" footer="0.74803149606299213"/>
  <pageSetup paperSize="9" scale="65" fitToHeight="0" orientation="portrait" r:id="rId1"/>
  <headerFooter alignWithMargins="0"/>
  <rowBreaks count="1" manualBreakCount="1">
    <brk id="4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Normal="100" workbookViewId="0">
      <selection activeCell="L21" sqref="L21"/>
    </sheetView>
  </sheetViews>
  <sheetFormatPr defaultColWidth="8.85546875" defaultRowHeight="14.25" x14ac:dyDescent="0.2"/>
  <cols>
    <col min="1" max="1" width="25.28515625" style="160" customWidth="1"/>
    <col min="2" max="2" width="25.28515625" style="163" customWidth="1"/>
    <col min="3" max="3" width="25.28515625" style="160" hidden="1" customWidth="1"/>
    <col min="4" max="4" width="25.28515625" style="160" customWidth="1"/>
    <col min="5" max="5" width="25.28515625" style="164" customWidth="1"/>
    <col min="6" max="6" width="11.7109375" style="164" bestFit="1" customWidth="1"/>
    <col min="7" max="7" width="11.28515625" style="160" customWidth="1"/>
    <col min="8" max="16384" width="8.85546875" style="160"/>
  </cols>
  <sheetData>
    <row r="1" spans="1:7" ht="15.75" customHeight="1" x14ac:dyDescent="0.2">
      <c r="A1" s="284" t="s">
        <v>0</v>
      </c>
      <c r="B1" s="284"/>
      <c r="C1" s="284"/>
      <c r="D1" s="284"/>
      <c r="E1" s="284"/>
      <c r="F1" s="284"/>
      <c r="G1" s="284"/>
    </row>
    <row r="2" spans="1:7" ht="18" x14ac:dyDescent="0.2">
      <c r="B2" s="150"/>
      <c r="C2" s="137"/>
      <c r="D2" s="137"/>
      <c r="E2" s="152"/>
      <c r="F2" s="152"/>
    </row>
    <row r="3" spans="1:7" ht="18" customHeight="1" x14ac:dyDescent="0.2">
      <c r="A3" s="284" t="s">
        <v>211</v>
      </c>
      <c r="B3" s="284"/>
      <c r="C3" s="284"/>
      <c r="D3" s="284"/>
      <c r="E3" s="284"/>
      <c r="F3" s="284"/>
      <c r="G3" s="284"/>
    </row>
    <row r="4" spans="1:7" ht="18" x14ac:dyDescent="0.2">
      <c r="A4" s="137"/>
      <c r="B4" s="150"/>
      <c r="C4" s="137"/>
      <c r="D4" s="137"/>
      <c r="E4" s="152"/>
      <c r="F4" s="152"/>
    </row>
    <row r="5" spans="1:7" ht="15.75" customHeight="1" x14ac:dyDescent="0.2">
      <c r="A5" s="284" t="s">
        <v>212</v>
      </c>
      <c r="B5" s="284"/>
      <c r="C5" s="284"/>
      <c r="D5" s="284"/>
      <c r="E5" s="284"/>
      <c r="F5" s="284"/>
      <c r="G5" s="284"/>
    </row>
    <row r="6" spans="1:7" ht="18" x14ac:dyDescent="0.2">
      <c r="A6" s="137"/>
      <c r="B6" s="150"/>
      <c r="C6" s="137"/>
      <c r="D6" s="137"/>
      <c r="E6" s="152"/>
      <c r="F6" s="152"/>
    </row>
    <row r="7" spans="1:7" ht="24.75" customHeight="1" x14ac:dyDescent="0.2">
      <c r="A7" s="139" t="s">
        <v>213</v>
      </c>
      <c r="B7" s="140" t="s">
        <v>194</v>
      </c>
      <c r="C7" s="139" t="s">
        <v>239</v>
      </c>
      <c r="D7" s="185" t="s">
        <v>264</v>
      </c>
      <c r="E7" s="139" t="s">
        <v>240</v>
      </c>
      <c r="F7" s="139" t="s">
        <v>241</v>
      </c>
      <c r="G7" s="139" t="s">
        <v>241</v>
      </c>
    </row>
    <row r="8" spans="1:7" ht="10.5" customHeight="1" x14ac:dyDescent="0.2">
      <c r="A8" s="186">
        <v>1</v>
      </c>
      <c r="B8" s="187">
        <v>2</v>
      </c>
      <c r="C8" s="187">
        <v>3</v>
      </c>
      <c r="D8" s="187">
        <v>3</v>
      </c>
      <c r="E8" s="186">
        <v>4</v>
      </c>
      <c r="F8" s="184" t="s">
        <v>265</v>
      </c>
      <c r="G8" s="184" t="s">
        <v>266</v>
      </c>
    </row>
    <row r="9" spans="1:7" s="161" customFormat="1" ht="15" x14ac:dyDescent="0.25">
      <c r="A9" s="158" t="s">
        <v>263</v>
      </c>
      <c r="B9" s="159">
        <f>B10+B12+B14+B16+B19</f>
        <v>2255097.9200000004</v>
      </c>
      <c r="C9" s="159">
        <f t="shared" ref="C9:E9" si="0">C10+C12+C14+C16+C19</f>
        <v>2196365.0699999998</v>
      </c>
      <c r="D9" s="159">
        <f t="shared" si="0"/>
        <v>2271375.19</v>
      </c>
      <c r="E9" s="159">
        <f t="shared" si="0"/>
        <v>2540578.9400000004</v>
      </c>
      <c r="F9" s="159">
        <f>E9/B9*100</f>
        <v>112.65936248125314</v>
      </c>
      <c r="G9" s="159">
        <f>E9/D9*100</f>
        <v>111.8520159586669</v>
      </c>
    </row>
    <row r="10" spans="1:7" s="161" customFormat="1" ht="15" x14ac:dyDescent="0.25">
      <c r="A10" s="153" t="s">
        <v>214</v>
      </c>
      <c r="B10" s="154">
        <f>B11</f>
        <v>275602.03000000003</v>
      </c>
      <c r="C10" s="154">
        <f t="shared" ref="C10:D10" si="1">C11</f>
        <v>181918.85</v>
      </c>
      <c r="D10" s="154">
        <f t="shared" si="1"/>
        <v>256928.97</v>
      </c>
      <c r="E10" s="154">
        <f>E11</f>
        <v>257528.97</v>
      </c>
      <c r="F10" s="154">
        <f t="shared" ref="F10:F20" si="2">E10/B10*100</f>
        <v>93.442334223735571</v>
      </c>
      <c r="G10" s="154">
        <f t="shared" ref="G10:G20" si="3">E10/D10*100</f>
        <v>100.23352757768032</v>
      </c>
    </row>
    <row r="11" spans="1:7" s="162" customFormat="1" x14ac:dyDescent="0.2">
      <c r="A11" s="142" t="s">
        <v>227</v>
      </c>
      <c r="B11" s="151">
        <v>275602.03000000003</v>
      </c>
      <c r="C11" s="148">
        <v>181918.85</v>
      </c>
      <c r="D11" s="148">
        <v>256928.97</v>
      </c>
      <c r="E11" s="174">
        <v>257528.97</v>
      </c>
      <c r="F11" s="174">
        <f t="shared" si="2"/>
        <v>93.442334223735571</v>
      </c>
      <c r="G11" s="174">
        <f t="shared" si="3"/>
        <v>100.23352757768032</v>
      </c>
    </row>
    <row r="12" spans="1:7" s="161" customFormat="1" ht="15" x14ac:dyDescent="0.25">
      <c r="A12" s="153" t="s">
        <v>219</v>
      </c>
      <c r="B12" s="154">
        <f>B13</f>
        <v>73902.009999999995</v>
      </c>
      <c r="C12" s="154">
        <f t="shared" ref="C12:D12" si="4">C13</f>
        <v>79235.509999999995</v>
      </c>
      <c r="D12" s="154">
        <f t="shared" si="4"/>
        <v>79235.509999999995</v>
      </c>
      <c r="E12" s="154">
        <f>E13</f>
        <v>76253.98</v>
      </c>
      <c r="F12" s="154">
        <f t="shared" si="2"/>
        <v>103.18255213897429</v>
      </c>
      <c r="G12" s="154">
        <f t="shared" si="3"/>
        <v>96.237129034696693</v>
      </c>
    </row>
    <row r="13" spans="1:7" s="162" customFormat="1" x14ac:dyDescent="0.2">
      <c r="A13" s="142" t="s">
        <v>221</v>
      </c>
      <c r="B13" s="149">
        <v>73902.009999999995</v>
      </c>
      <c r="C13" s="148">
        <v>79235.509999999995</v>
      </c>
      <c r="D13" s="148">
        <v>79235.509999999995</v>
      </c>
      <c r="E13" s="175">
        <v>76253.98</v>
      </c>
      <c r="F13" s="175">
        <f t="shared" si="2"/>
        <v>103.18255213897429</v>
      </c>
      <c r="G13" s="175">
        <f t="shared" si="3"/>
        <v>96.237129034696693</v>
      </c>
    </row>
    <row r="14" spans="1:7" s="161" customFormat="1" ht="25.5" x14ac:dyDescent="0.25">
      <c r="A14" s="155" t="s">
        <v>216</v>
      </c>
      <c r="B14" s="156">
        <f>B15</f>
        <v>17080.71</v>
      </c>
      <c r="C14" s="156">
        <f t="shared" ref="C14" si="5">C15</f>
        <v>10219.66</v>
      </c>
      <c r="D14" s="156">
        <f>D15</f>
        <v>10219.66</v>
      </c>
      <c r="E14" s="154">
        <f>E15</f>
        <v>19308.61</v>
      </c>
      <c r="F14" s="154">
        <f t="shared" si="2"/>
        <v>113.04336880609765</v>
      </c>
      <c r="G14" s="154">
        <f t="shared" si="3"/>
        <v>188.93593328936581</v>
      </c>
    </row>
    <row r="15" spans="1:7" s="172" customFormat="1" ht="25.5" x14ac:dyDescent="0.2">
      <c r="A15" s="173" t="s">
        <v>222</v>
      </c>
      <c r="B15" s="171">
        <v>17080.71</v>
      </c>
      <c r="C15" s="148">
        <v>10219.66</v>
      </c>
      <c r="D15" s="148">
        <v>10219.66</v>
      </c>
      <c r="E15" s="176">
        <v>19308.61</v>
      </c>
      <c r="F15" s="176">
        <f t="shared" si="2"/>
        <v>113.04336880609765</v>
      </c>
      <c r="G15" s="176">
        <f t="shared" si="3"/>
        <v>188.93593328936581</v>
      </c>
    </row>
    <row r="16" spans="1:7" s="161" customFormat="1" ht="15" x14ac:dyDescent="0.25">
      <c r="A16" s="157" t="s">
        <v>217</v>
      </c>
      <c r="B16" s="156">
        <f>SUM(B17:B18)</f>
        <v>1884472.59</v>
      </c>
      <c r="C16" s="156">
        <f t="shared" ref="C16:D16" si="6">SUM(C17:C18)</f>
        <v>1922137.51</v>
      </c>
      <c r="D16" s="156">
        <f t="shared" si="6"/>
        <v>1922137.51</v>
      </c>
      <c r="E16" s="154">
        <f>SUM(E17:E18)</f>
        <v>2183889.6800000002</v>
      </c>
      <c r="F16" s="154">
        <f t="shared" si="2"/>
        <v>115.88864128822378</v>
      </c>
      <c r="G16" s="154">
        <f t="shared" si="3"/>
        <v>113.6177650474133</v>
      </c>
    </row>
    <row r="17" spans="1:7" s="162" customFormat="1" x14ac:dyDescent="0.2">
      <c r="A17" s="142" t="s">
        <v>223</v>
      </c>
      <c r="B17" s="149">
        <v>1774395.98</v>
      </c>
      <c r="C17" s="165">
        <v>1834693.75</v>
      </c>
      <c r="D17" s="148">
        <v>1834693.75</v>
      </c>
      <c r="E17" s="175">
        <v>2084288.59</v>
      </c>
      <c r="F17" s="175">
        <f t="shared" si="2"/>
        <v>117.46468169974101</v>
      </c>
      <c r="G17" s="175">
        <f t="shared" si="3"/>
        <v>113.60416908816526</v>
      </c>
    </row>
    <row r="18" spans="1:7" s="162" customFormat="1" x14ac:dyDescent="0.2">
      <c r="A18" s="142" t="s">
        <v>224</v>
      </c>
      <c r="B18" s="149">
        <v>110076.61</v>
      </c>
      <c r="C18" s="148">
        <f>34354.64+53089.12</f>
        <v>87443.760000000009</v>
      </c>
      <c r="D18" s="148">
        <f>34354.64+53089.12</f>
        <v>87443.760000000009</v>
      </c>
      <c r="E18" s="175">
        <v>99601.09</v>
      </c>
      <c r="F18" s="175">
        <f t="shared" si="2"/>
        <v>90.483427859924106</v>
      </c>
      <c r="G18" s="175">
        <f t="shared" si="3"/>
        <v>113.90302750018981</v>
      </c>
    </row>
    <row r="19" spans="1:7" s="161" customFormat="1" ht="15" x14ac:dyDescent="0.25">
      <c r="A19" s="157" t="s">
        <v>225</v>
      </c>
      <c r="B19" s="156">
        <f>B20</f>
        <v>4040.58</v>
      </c>
      <c r="C19" s="156">
        <f t="shared" ref="C19:D19" si="7">C20</f>
        <v>2853.54</v>
      </c>
      <c r="D19" s="156">
        <f t="shared" si="7"/>
        <v>2853.54</v>
      </c>
      <c r="E19" s="154">
        <f>E20</f>
        <v>3597.7</v>
      </c>
      <c r="F19" s="154">
        <f t="shared" si="2"/>
        <v>89.039197342955717</v>
      </c>
      <c r="G19" s="154">
        <f t="shared" si="3"/>
        <v>126.07848496954659</v>
      </c>
    </row>
    <row r="20" spans="1:7" s="162" customFormat="1" x14ac:dyDescent="0.2">
      <c r="A20" s="146" t="s">
        <v>226</v>
      </c>
      <c r="B20" s="149">
        <v>4040.58</v>
      </c>
      <c r="C20" s="148">
        <v>2853.54</v>
      </c>
      <c r="D20" s="148">
        <v>2853.54</v>
      </c>
      <c r="E20" s="175">
        <v>3597.7</v>
      </c>
      <c r="F20" s="175">
        <f t="shared" si="2"/>
        <v>89.039197342955717</v>
      </c>
      <c r="G20" s="175">
        <f t="shared" si="3"/>
        <v>126.07848496954659</v>
      </c>
    </row>
    <row r="21" spans="1:7" x14ac:dyDescent="0.2">
      <c r="A21" s="166"/>
      <c r="B21" s="167"/>
      <c r="C21" s="166"/>
      <c r="D21" s="166"/>
      <c r="E21" s="168"/>
      <c r="F21" s="168"/>
    </row>
    <row r="22" spans="1:7" x14ac:dyDescent="0.2">
      <c r="A22" s="166"/>
      <c r="B22" s="167"/>
      <c r="C22" s="166"/>
      <c r="D22" s="166"/>
      <c r="E22" s="168"/>
      <c r="F22" s="168"/>
    </row>
    <row r="23" spans="1:7" x14ac:dyDescent="0.2">
      <c r="A23" s="166"/>
      <c r="B23" s="167"/>
      <c r="C23" s="166"/>
      <c r="D23" s="166"/>
      <c r="E23" s="168"/>
      <c r="F23" s="168"/>
    </row>
    <row r="24" spans="1:7" ht="15.75" customHeight="1" x14ac:dyDescent="0.2">
      <c r="A24" s="285" t="s">
        <v>218</v>
      </c>
      <c r="B24" s="285"/>
      <c r="C24" s="285"/>
      <c r="D24" s="285"/>
      <c r="E24" s="285"/>
      <c r="F24" s="285"/>
      <c r="G24" s="285"/>
    </row>
    <row r="25" spans="1:7" x14ac:dyDescent="0.2">
      <c r="A25" s="169"/>
      <c r="B25" s="170"/>
      <c r="C25" s="169"/>
      <c r="D25" s="169"/>
      <c r="E25" s="152"/>
      <c r="F25" s="152"/>
    </row>
    <row r="26" spans="1:7" ht="26.25" customHeight="1" x14ac:dyDescent="0.2">
      <c r="A26" s="139" t="s">
        <v>213</v>
      </c>
      <c r="B26" s="140" t="s">
        <v>194</v>
      </c>
      <c r="C26" s="139" t="s">
        <v>239</v>
      </c>
      <c r="D26" s="185" t="s">
        <v>264</v>
      </c>
      <c r="E26" s="139" t="s">
        <v>240</v>
      </c>
      <c r="F26" s="139" t="s">
        <v>241</v>
      </c>
      <c r="G26" s="139" t="s">
        <v>241</v>
      </c>
    </row>
    <row r="27" spans="1:7" ht="10.5" customHeight="1" x14ac:dyDescent="0.2">
      <c r="A27" s="186">
        <v>1</v>
      </c>
      <c r="B27" s="187">
        <v>2</v>
      </c>
      <c r="C27" s="187">
        <v>3</v>
      </c>
      <c r="D27" s="187">
        <v>3</v>
      </c>
      <c r="E27" s="186">
        <v>4</v>
      </c>
      <c r="F27" s="184" t="s">
        <v>265</v>
      </c>
      <c r="G27" s="184" t="s">
        <v>266</v>
      </c>
    </row>
    <row r="28" spans="1:7" s="161" customFormat="1" ht="15" x14ac:dyDescent="0.25">
      <c r="A28" s="158" t="s">
        <v>3</v>
      </c>
      <c r="B28" s="159">
        <f>B29+B31+B33+B35+B38</f>
        <v>2237282.1900000004</v>
      </c>
      <c r="C28" s="159">
        <f>C29+C31+C33+C35+C38</f>
        <v>2196365.0699999998</v>
      </c>
      <c r="D28" s="159">
        <f t="shared" ref="D28:E28" si="8">D29+D31+D33+D35+D38</f>
        <v>2271375.19</v>
      </c>
      <c r="E28" s="159">
        <f t="shared" si="8"/>
        <v>2569409.38</v>
      </c>
      <c r="F28" s="159">
        <f>E28/B28*100</f>
        <v>114.84511839787181</v>
      </c>
      <c r="G28" s="159">
        <f>E28/D28*100</f>
        <v>113.1213104427719</v>
      </c>
    </row>
    <row r="29" spans="1:7" s="161" customFormat="1" ht="15" x14ac:dyDescent="0.25">
      <c r="A29" s="153" t="s">
        <v>214</v>
      </c>
      <c r="B29" s="154">
        <f>B30</f>
        <v>275602.03000000003</v>
      </c>
      <c r="C29" s="154">
        <f t="shared" ref="C29" si="9">C30</f>
        <v>181918.85</v>
      </c>
      <c r="D29" s="154">
        <f t="shared" ref="D29" si="10">D30</f>
        <v>256928.98</v>
      </c>
      <c r="E29" s="154">
        <f>E30</f>
        <v>257528.97</v>
      </c>
      <c r="F29" s="154">
        <f t="shared" ref="F29:F39" si="11">E29/B29*100</f>
        <v>93.442334223735571</v>
      </c>
      <c r="G29" s="154">
        <f t="shared" ref="G29:G39" si="12">E29/D29*100</f>
        <v>100.23352367646498</v>
      </c>
    </row>
    <row r="30" spans="1:7" s="162" customFormat="1" x14ac:dyDescent="0.2">
      <c r="A30" s="142" t="s">
        <v>227</v>
      </c>
      <c r="B30" s="151">
        <v>275602.03000000003</v>
      </c>
      <c r="C30" s="148">
        <v>181918.85</v>
      </c>
      <c r="D30" s="148">
        <v>256928.98</v>
      </c>
      <c r="E30" s="175">
        <v>257528.97</v>
      </c>
      <c r="F30" s="175">
        <f t="shared" si="11"/>
        <v>93.442334223735571</v>
      </c>
      <c r="G30" s="175">
        <f t="shared" si="12"/>
        <v>100.23352367646498</v>
      </c>
    </row>
    <row r="31" spans="1:7" s="161" customFormat="1" ht="15" x14ac:dyDescent="0.25">
      <c r="A31" s="153" t="s">
        <v>219</v>
      </c>
      <c r="B31" s="154">
        <f>B32</f>
        <v>68700.88</v>
      </c>
      <c r="C31" s="154">
        <f t="shared" ref="C31" si="13">C32</f>
        <v>79235.509999999995</v>
      </c>
      <c r="D31" s="154">
        <f t="shared" ref="D31" si="14">D32</f>
        <v>79235.509999999995</v>
      </c>
      <c r="E31" s="154">
        <f>E32</f>
        <v>88064.45</v>
      </c>
      <c r="F31" s="154">
        <f t="shared" si="11"/>
        <v>128.18533037713635</v>
      </c>
      <c r="G31" s="154">
        <f t="shared" si="12"/>
        <v>111.14265560983958</v>
      </c>
    </row>
    <row r="32" spans="1:7" s="162" customFormat="1" x14ac:dyDescent="0.2">
      <c r="A32" s="142" t="s">
        <v>221</v>
      </c>
      <c r="B32" s="149">
        <v>68700.88</v>
      </c>
      <c r="C32" s="148">
        <v>79235.509999999995</v>
      </c>
      <c r="D32" s="148">
        <v>79235.509999999995</v>
      </c>
      <c r="E32" s="175">
        <v>88064.45</v>
      </c>
      <c r="F32" s="175">
        <f t="shared" si="11"/>
        <v>128.18533037713635</v>
      </c>
      <c r="G32" s="175">
        <f t="shared" si="12"/>
        <v>111.14265560983958</v>
      </c>
    </row>
    <row r="33" spans="1:7" s="161" customFormat="1" ht="25.5" x14ac:dyDescent="0.25">
      <c r="A33" s="155" t="s">
        <v>216</v>
      </c>
      <c r="B33" s="156">
        <f>B34</f>
        <v>10229.290000000001</v>
      </c>
      <c r="C33" s="156">
        <f t="shared" ref="C33" si="15">C34</f>
        <v>10219.66</v>
      </c>
      <c r="D33" s="156">
        <f t="shared" ref="D33" si="16">D34</f>
        <v>10219.66</v>
      </c>
      <c r="E33" s="154">
        <f>E34</f>
        <v>14189.23</v>
      </c>
      <c r="F33" s="154">
        <f t="shared" si="11"/>
        <v>138.71177765025723</v>
      </c>
      <c r="G33" s="154">
        <f t="shared" si="12"/>
        <v>138.84248595354444</v>
      </c>
    </row>
    <row r="34" spans="1:7" s="177" customFormat="1" ht="25.5" x14ac:dyDescent="0.2">
      <c r="A34" s="173" t="s">
        <v>222</v>
      </c>
      <c r="B34" s="171">
        <v>10229.290000000001</v>
      </c>
      <c r="C34" s="148">
        <v>10219.66</v>
      </c>
      <c r="D34" s="148">
        <v>10219.66</v>
      </c>
      <c r="E34" s="176">
        <v>14189.23</v>
      </c>
      <c r="F34" s="176">
        <f t="shared" si="11"/>
        <v>138.71177765025723</v>
      </c>
      <c r="G34" s="176">
        <f t="shared" si="12"/>
        <v>138.84248595354444</v>
      </c>
    </row>
    <row r="35" spans="1:7" s="161" customFormat="1" ht="15" x14ac:dyDescent="0.25">
      <c r="A35" s="157" t="s">
        <v>217</v>
      </c>
      <c r="B35" s="156">
        <f>SUM(B36:B37)</f>
        <v>1879505.75</v>
      </c>
      <c r="C35" s="156">
        <f t="shared" ref="C35" si="17">SUM(C36:C37)</f>
        <v>1922137.51</v>
      </c>
      <c r="D35" s="156">
        <f t="shared" ref="D35" si="18">SUM(D36:D37)</f>
        <v>1922137.5</v>
      </c>
      <c r="E35" s="156">
        <f>SUM(E36:E37)</f>
        <v>2206577.2200000002</v>
      </c>
      <c r="F35" s="156">
        <f t="shared" si="11"/>
        <v>117.4019935826214</v>
      </c>
      <c r="G35" s="156">
        <f t="shared" si="12"/>
        <v>114.79809430907</v>
      </c>
    </row>
    <row r="36" spans="1:7" s="162" customFormat="1" x14ac:dyDescent="0.2">
      <c r="A36" s="142" t="s">
        <v>223</v>
      </c>
      <c r="B36" s="149">
        <v>1777474.95</v>
      </c>
      <c r="C36" s="165">
        <v>1834693.75</v>
      </c>
      <c r="D36" s="148">
        <v>1834693.75</v>
      </c>
      <c r="E36" s="175">
        <v>2083112.51</v>
      </c>
      <c r="F36" s="175">
        <f t="shared" si="11"/>
        <v>117.195041764161</v>
      </c>
      <c r="G36" s="175">
        <f t="shared" si="12"/>
        <v>113.54006683676772</v>
      </c>
    </row>
    <row r="37" spans="1:7" s="162" customFormat="1" x14ac:dyDescent="0.2">
      <c r="A37" s="142" t="s">
        <v>224</v>
      </c>
      <c r="B37" s="149">
        <v>102030.8</v>
      </c>
      <c r="C37" s="148">
        <f>87443.76</f>
        <v>87443.76</v>
      </c>
      <c r="D37" s="148">
        <f>34354.63+53089.12</f>
        <v>87443.75</v>
      </c>
      <c r="E37" s="175">
        <v>123464.71</v>
      </c>
      <c r="F37" s="175">
        <f t="shared" si="11"/>
        <v>121.00729387596687</v>
      </c>
      <c r="G37" s="175">
        <f t="shared" si="12"/>
        <v>141.19329283110571</v>
      </c>
    </row>
    <row r="38" spans="1:7" s="161" customFormat="1" ht="15" x14ac:dyDescent="0.25">
      <c r="A38" s="157" t="s">
        <v>225</v>
      </c>
      <c r="B38" s="156">
        <f>B39</f>
        <v>3244.24</v>
      </c>
      <c r="C38" s="156">
        <f t="shared" ref="C38" si="19">C39</f>
        <v>2853.54</v>
      </c>
      <c r="D38" s="156">
        <f t="shared" ref="D38" si="20">D39</f>
        <v>2853.54</v>
      </c>
      <c r="E38" s="154">
        <f>E39</f>
        <v>3049.51</v>
      </c>
      <c r="F38" s="154">
        <f t="shared" si="11"/>
        <v>93.997669716173903</v>
      </c>
      <c r="G38" s="154">
        <f t="shared" si="12"/>
        <v>106.86761005628098</v>
      </c>
    </row>
    <row r="39" spans="1:7" s="162" customFormat="1" x14ac:dyDescent="0.2">
      <c r="A39" s="146" t="s">
        <v>226</v>
      </c>
      <c r="B39" s="149">
        <v>3244.24</v>
      </c>
      <c r="C39" s="148">
        <v>2853.54</v>
      </c>
      <c r="D39" s="148">
        <v>2853.54</v>
      </c>
      <c r="E39" s="175">
        <v>3049.51</v>
      </c>
      <c r="F39" s="175">
        <f t="shared" si="11"/>
        <v>93.997669716173903</v>
      </c>
      <c r="G39" s="175">
        <f t="shared" si="12"/>
        <v>106.86761005628098</v>
      </c>
    </row>
  </sheetData>
  <mergeCells count="4">
    <mergeCell ref="A1:G1"/>
    <mergeCell ref="A3:G3"/>
    <mergeCell ref="A5:G5"/>
    <mergeCell ref="A24:G24"/>
  </mergeCells>
  <pageMargins left="0.7" right="0.7" top="0.75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workbookViewId="0">
      <selection activeCell="F36" sqref="F36"/>
    </sheetView>
  </sheetViews>
  <sheetFormatPr defaultRowHeight="15" x14ac:dyDescent="0.25"/>
  <cols>
    <col min="1" max="1" width="48.28515625" customWidth="1"/>
    <col min="2" max="2" width="22.5703125" customWidth="1"/>
    <col min="3" max="3" width="26.7109375" hidden="1" customWidth="1"/>
    <col min="4" max="4" width="20.28515625" customWidth="1"/>
    <col min="5" max="5" width="20.7109375" customWidth="1"/>
    <col min="6" max="6" width="9.85546875" customWidth="1"/>
    <col min="7" max="1019" width="9" customWidth="1"/>
    <col min="1020" max="1020" width="9.140625" customWidth="1"/>
  </cols>
  <sheetData>
    <row r="1" spans="1:7" ht="42" customHeight="1" x14ac:dyDescent="0.25">
      <c r="A1" s="278" t="s">
        <v>0</v>
      </c>
      <c r="B1" s="278"/>
      <c r="C1" s="278"/>
      <c r="D1" s="278"/>
      <c r="E1" s="278"/>
      <c r="F1" s="278"/>
      <c r="G1" s="278"/>
    </row>
    <row r="2" spans="1:7" ht="18" customHeight="1" x14ac:dyDescent="0.25">
      <c r="A2" s="1"/>
      <c r="B2" s="1"/>
      <c r="C2" s="1"/>
      <c r="D2" s="1"/>
      <c r="E2" s="2"/>
    </row>
    <row r="3" spans="1:7" ht="15.75" x14ac:dyDescent="0.25">
      <c r="A3" s="278" t="s">
        <v>8</v>
      </c>
      <c r="B3" s="278"/>
      <c r="C3" s="278"/>
      <c r="D3" s="278"/>
      <c r="E3" s="278"/>
      <c r="F3" s="278"/>
      <c r="G3" s="278"/>
    </row>
    <row r="4" spans="1:7" ht="18" x14ac:dyDescent="0.25">
      <c r="A4" s="1"/>
      <c r="B4" s="1"/>
      <c r="C4" s="1"/>
      <c r="D4" s="1"/>
      <c r="E4" s="2"/>
    </row>
    <row r="5" spans="1:7" ht="18" customHeight="1" x14ac:dyDescent="0.25">
      <c r="A5" s="278" t="s">
        <v>113</v>
      </c>
      <c r="B5" s="278"/>
      <c r="C5" s="278"/>
      <c r="D5" s="278"/>
      <c r="E5" s="278"/>
      <c r="F5" s="278"/>
      <c r="G5" s="278"/>
    </row>
    <row r="6" spans="1:7" ht="18" x14ac:dyDescent="0.25">
      <c r="A6" s="1"/>
      <c r="B6" s="1"/>
      <c r="C6" s="1"/>
      <c r="D6" s="1"/>
      <c r="E6" s="2"/>
      <c r="F6" s="103"/>
    </row>
    <row r="7" spans="1:7" ht="25.5" x14ac:dyDescent="0.25">
      <c r="A7" s="139" t="s">
        <v>213</v>
      </c>
      <c r="B7" s="140" t="s">
        <v>194</v>
      </c>
      <c r="C7" s="139" t="s">
        <v>239</v>
      </c>
      <c r="D7" s="185" t="s">
        <v>264</v>
      </c>
      <c r="E7" s="139" t="s">
        <v>240</v>
      </c>
      <c r="F7" s="139" t="s">
        <v>241</v>
      </c>
      <c r="G7" s="139" t="s">
        <v>241</v>
      </c>
    </row>
    <row r="8" spans="1:7" ht="9" customHeight="1" x14ac:dyDescent="0.25">
      <c r="A8" s="186">
        <v>1</v>
      </c>
      <c r="B8" s="187">
        <v>2</v>
      </c>
      <c r="C8" s="187">
        <v>3</v>
      </c>
      <c r="D8" s="187">
        <v>3</v>
      </c>
      <c r="E8" s="186">
        <v>4</v>
      </c>
      <c r="F8" s="184" t="s">
        <v>265</v>
      </c>
      <c r="G8" s="184" t="s">
        <v>266</v>
      </c>
    </row>
    <row r="9" spans="1:7" x14ac:dyDescent="0.25">
      <c r="A9" s="3" t="s">
        <v>114</v>
      </c>
      <c r="B9" s="4">
        <f>B10</f>
        <v>2237282.19</v>
      </c>
      <c r="C9" s="4">
        <f t="shared" ref="C9:E9" si="0">C10</f>
        <v>2196365.08</v>
      </c>
      <c r="D9" s="4">
        <f t="shared" si="0"/>
        <v>2271375.1900000004</v>
      </c>
      <c r="E9" s="4">
        <f t="shared" si="0"/>
        <v>2569409.38</v>
      </c>
      <c r="F9" s="4">
        <f>E9/B9*100</f>
        <v>114.84511839787184</v>
      </c>
      <c r="G9" s="4">
        <f>E9/D9*100</f>
        <v>113.12131044277187</v>
      </c>
    </row>
    <row r="10" spans="1:7" x14ac:dyDescent="0.25">
      <c r="A10" s="5" t="s">
        <v>115</v>
      </c>
      <c r="B10" s="6">
        <f>B11+B12+B13+B14</f>
        <v>2237282.19</v>
      </c>
      <c r="C10" s="6">
        <f>C11+C12+C13+C14</f>
        <v>2196365.08</v>
      </c>
      <c r="D10" s="6">
        <f>D11+D12+D13+D14</f>
        <v>2271375.1900000004</v>
      </c>
      <c r="E10" s="6">
        <f>E11+E12+E13+E14</f>
        <v>2569409.38</v>
      </c>
      <c r="F10" s="6">
        <f t="shared" ref="F10:F14" si="1">E10/B10*100</f>
        <v>114.84511839787184</v>
      </c>
      <c r="G10" s="6">
        <f t="shared" ref="G10:G14" si="2">E10/D10*100</f>
        <v>113.12131044277187</v>
      </c>
    </row>
    <row r="11" spans="1:7" s="25" customFormat="1" ht="15.75" customHeight="1" x14ac:dyDescent="0.25">
      <c r="A11" s="15" t="s">
        <v>116</v>
      </c>
      <c r="B11" s="8">
        <v>2092172.1</v>
      </c>
      <c r="C11" s="8">
        <v>2128031.36</v>
      </c>
      <c r="D11" s="8">
        <v>2178612.54</v>
      </c>
      <c r="E11" s="8">
        <v>2466728.4</v>
      </c>
      <c r="F11" s="8">
        <f t="shared" si="1"/>
        <v>117.90274805786768</v>
      </c>
      <c r="G11" s="8">
        <f t="shared" si="2"/>
        <v>113.22474073338438</v>
      </c>
    </row>
    <row r="12" spans="1:7" s="25" customFormat="1" x14ac:dyDescent="0.25">
      <c r="A12" s="15" t="s">
        <v>117</v>
      </c>
      <c r="B12" s="8">
        <v>34997.120000000003</v>
      </c>
      <c r="C12" s="8">
        <v>34354.639999999999</v>
      </c>
      <c r="D12" s="8">
        <v>34354.639999999999</v>
      </c>
      <c r="E12" s="8">
        <v>31824.69</v>
      </c>
      <c r="F12" s="8">
        <f t="shared" si="1"/>
        <v>90.935168379569504</v>
      </c>
      <c r="G12" s="8">
        <f t="shared" si="2"/>
        <v>92.635783696176119</v>
      </c>
    </row>
    <row r="13" spans="1:7" x14ac:dyDescent="0.25">
      <c r="A13" s="15" t="s">
        <v>118</v>
      </c>
      <c r="B13" s="8">
        <v>5356.61</v>
      </c>
      <c r="C13" s="8">
        <v>4313.49</v>
      </c>
      <c r="D13" s="8">
        <v>6336.58</v>
      </c>
      <c r="E13" s="8">
        <v>5356.61</v>
      </c>
      <c r="F13" s="8">
        <f t="shared" si="1"/>
        <v>100</v>
      </c>
      <c r="G13" s="8">
        <f t="shared" si="2"/>
        <v>84.534717465888534</v>
      </c>
    </row>
    <row r="14" spans="1:7" x14ac:dyDescent="0.25">
      <c r="A14" s="15" t="s">
        <v>119</v>
      </c>
      <c r="B14" s="8">
        <v>104756.36</v>
      </c>
      <c r="C14" s="8">
        <v>29665.59</v>
      </c>
      <c r="D14" s="8">
        <v>52071.43</v>
      </c>
      <c r="E14" s="8">
        <v>65499.68</v>
      </c>
      <c r="F14" s="8">
        <f t="shared" si="1"/>
        <v>62.525731134606055</v>
      </c>
      <c r="G14" s="8">
        <f t="shared" si="2"/>
        <v>125.78813372323366</v>
      </c>
    </row>
    <row r="15" spans="1:7" x14ac:dyDescent="0.25">
      <c r="A15" s="42"/>
      <c r="B15" s="11"/>
      <c r="C15" s="11"/>
      <c r="D15" s="11"/>
      <c r="E15" s="11"/>
      <c r="F15" s="11"/>
      <c r="G15" s="11"/>
    </row>
  </sheetData>
  <mergeCells count="3">
    <mergeCell ref="A1:G1"/>
    <mergeCell ref="A3:G3"/>
    <mergeCell ref="A5:G5"/>
  </mergeCells>
  <pageMargins left="0.70000000000000007" right="0.70000000000000007" top="1.1437007874015752" bottom="1.1437007874015752" header="0.75000000000000011" footer="0.75000000000000011"/>
  <pageSetup paperSize="9" scale="6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27"/>
  <sheetViews>
    <sheetView zoomScaleNormal="100" workbookViewId="0">
      <selection activeCell="K23" sqref="K23"/>
    </sheetView>
  </sheetViews>
  <sheetFormatPr defaultRowHeight="15" x14ac:dyDescent="0.25"/>
  <cols>
    <col min="1" max="1" width="7.85546875" customWidth="1"/>
    <col min="2" max="2" width="8.85546875" customWidth="1"/>
    <col min="3" max="3" width="5.7109375" customWidth="1"/>
    <col min="4" max="4" width="26.7109375" customWidth="1"/>
    <col min="5" max="5" width="15.28515625" customWidth="1"/>
    <col min="6" max="6" width="26.7109375" hidden="1" customWidth="1"/>
    <col min="7" max="7" width="15.5703125" customWidth="1"/>
    <col min="8" max="8" width="18.5703125" customWidth="1"/>
    <col min="9" max="9" width="26.7109375" hidden="1" customWidth="1"/>
    <col min="10" max="10" width="12" customWidth="1"/>
    <col min="11" max="11" width="9.5703125" customWidth="1"/>
    <col min="12" max="60" width="9" customWidth="1"/>
    <col min="61" max="61" width="9.140625" customWidth="1"/>
  </cols>
  <sheetData>
    <row r="1" spans="1:62" ht="15.75" customHeight="1" x14ac:dyDescent="0.25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18" x14ac:dyDescent="0.25">
      <c r="A2" s="1"/>
      <c r="B2" s="1"/>
      <c r="C2" s="1"/>
      <c r="D2" s="1"/>
      <c r="E2" s="1"/>
      <c r="F2" s="1"/>
      <c r="G2" s="1"/>
      <c r="H2" s="2"/>
      <c r="I2" s="2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18" customHeight="1" x14ac:dyDescent="0.25">
      <c r="A3" s="278" t="s">
        <v>120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18" x14ac:dyDescent="0.25">
      <c r="A4" s="1"/>
      <c r="B4" s="1"/>
      <c r="C4" s="1"/>
      <c r="D4" s="1"/>
      <c r="E4" s="1"/>
      <c r="F4" s="1"/>
      <c r="G4" s="1"/>
      <c r="H4" s="2"/>
      <c r="I4" s="2"/>
      <c r="J4" s="10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</row>
    <row r="5" spans="1:62" ht="38.25" x14ac:dyDescent="0.25">
      <c r="A5" s="286" t="s">
        <v>213</v>
      </c>
      <c r="B5" s="287"/>
      <c r="C5" s="287"/>
      <c r="D5" s="288"/>
      <c r="E5" s="140" t="s">
        <v>194</v>
      </c>
      <c r="F5" s="139" t="s">
        <v>239</v>
      </c>
      <c r="G5" s="185" t="s">
        <v>264</v>
      </c>
      <c r="H5" s="139" t="s">
        <v>240</v>
      </c>
      <c r="I5" s="139" t="s">
        <v>241</v>
      </c>
      <c r="J5" s="139" t="s">
        <v>241</v>
      </c>
      <c r="K5" s="139" t="s">
        <v>241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</row>
    <row r="6" spans="1:62" s="188" customFormat="1" ht="12.75" customHeight="1" x14ac:dyDescent="0.2">
      <c r="A6" s="289">
        <v>1</v>
      </c>
      <c r="B6" s="290"/>
      <c r="C6" s="290"/>
      <c r="D6" s="291"/>
      <c r="E6" s="190">
        <v>2</v>
      </c>
      <c r="F6" s="192">
        <v>3</v>
      </c>
      <c r="G6" s="191">
        <v>3</v>
      </c>
      <c r="H6" s="189">
        <v>4</v>
      </c>
      <c r="I6" s="189"/>
      <c r="J6" s="184" t="s">
        <v>265</v>
      </c>
      <c r="K6" s="184" t="s">
        <v>266</v>
      </c>
    </row>
    <row r="7" spans="1:62" ht="25.5" x14ac:dyDescent="0.25">
      <c r="A7" s="3">
        <v>8</v>
      </c>
      <c r="B7" s="3"/>
      <c r="C7" s="3"/>
      <c r="D7" s="3" t="s">
        <v>121</v>
      </c>
      <c r="E7" s="43"/>
      <c r="F7" s="43"/>
      <c r="G7" s="43"/>
      <c r="H7" s="43"/>
      <c r="I7" s="43"/>
      <c r="J7" s="43"/>
      <c r="K7" s="43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83"/>
      <c r="BJ7" s="83"/>
    </row>
    <row r="8" spans="1:62" x14ac:dyDescent="0.25">
      <c r="A8" s="5"/>
      <c r="B8" s="44">
        <v>84</v>
      </c>
      <c r="C8" s="44"/>
      <c r="D8" s="44" t="s">
        <v>122</v>
      </c>
      <c r="E8" s="45"/>
      <c r="F8" s="45"/>
      <c r="G8" s="45"/>
      <c r="H8" s="45"/>
      <c r="I8" s="45"/>
      <c r="J8" s="45"/>
      <c r="K8" s="45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83"/>
      <c r="BJ8" s="83"/>
    </row>
    <row r="9" spans="1:62" ht="25.5" x14ac:dyDescent="0.25">
      <c r="A9" s="37"/>
      <c r="B9" s="37"/>
      <c r="C9" s="13" t="s">
        <v>123</v>
      </c>
      <c r="D9" s="20" t="s">
        <v>124</v>
      </c>
      <c r="E9" s="46"/>
      <c r="F9" s="46"/>
      <c r="G9" s="46"/>
      <c r="H9" s="46"/>
      <c r="I9" s="46"/>
      <c r="J9" s="46"/>
      <c r="K9" s="46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83"/>
      <c r="BJ9" s="83"/>
    </row>
    <row r="10" spans="1:62" ht="25.5" x14ac:dyDescent="0.25">
      <c r="A10" s="38">
        <v>5</v>
      </c>
      <c r="B10" s="39"/>
      <c r="C10" s="39"/>
      <c r="D10" s="40" t="s">
        <v>125</v>
      </c>
      <c r="E10" s="43"/>
      <c r="F10" s="43"/>
      <c r="G10" s="43"/>
      <c r="H10" s="43"/>
      <c r="I10" s="43"/>
      <c r="J10" s="43"/>
      <c r="K10" s="43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83"/>
      <c r="BJ10" s="83"/>
    </row>
    <row r="11" spans="1:62" ht="25.5" x14ac:dyDescent="0.25">
      <c r="A11" s="44"/>
      <c r="B11" s="44">
        <v>54</v>
      </c>
      <c r="C11" s="44"/>
      <c r="D11" s="47" t="s">
        <v>126</v>
      </c>
      <c r="E11" s="45"/>
      <c r="F11" s="45"/>
      <c r="G11" s="45"/>
      <c r="H11" s="45"/>
      <c r="I11" s="45"/>
      <c r="J11" s="45"/>
      <c r="K11" s="45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83"/>
      <c r="BJ11" s="83"/>
    </row>
    <row r="12" spans="1:62" x14ac:dyDescent="0.25">
      <c r="A12" s="27"/>
      <c r="B12" s="27"/>
      <c r="C12" s="13" t="s">
        <v>38</v>
      </c>
      <c r="D12" s="13" t="s">
        <v>39</v>
      </c>
      <c r="E12" s="46"/>
      <c r="F12" s="46"/>
      <c r="G12" s="46"/>
      <c r="H12" s="46"/>
      <c r="I12" s="46"/>
      <c r="J12" s="46"/>
      <c r="K12" s="46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83"/>
      <c r="BJ12" s="83"/>
    </row>
    <row r="13" spans="1:62" x14ac:dyDescent="0.25">
      <c r="A13" s="27"/>
      <c r="B13" s="27"/>
      <c r="C13" s="13" t="s">
        <v>127</v>
      </c>
      <c r="D13" s="13" t="s">
        <v>23</v>
      </c>
      <c r="E13" s="46"/>
      <c r="F13" s="46"/>
      <c r="G13" s="46"/>
      <c r="H13" s="46"/>
      <c r="I13" s="46"/>
      <c r="J13" s="46"/>
      <c r="K13" s="4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83"/>
      <c r="BJ13" s="83"/>
    </row>
    <row r="14" spans="1:6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</row>
    <row r="15" spans="1:62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</row>
    <row r="16" spans="1:62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</row>
    <row r="17" spans="1:62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</row>
    <row r="18" spans="1:62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</row>
    <row r="19" spans="1:62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</row>
    <row r="20" spans="1:62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</row>
    <row r="21" spans="1:62" x14ac:dyDescent="0.25">
      <c r="A21" s="83"/>
      <c r="B21" s="83"/>
      <c r="C21" s="83"/>
      <c r="D21" s="83"/>
      <c r="E21" s="83"/>
      <c r="F21" s="83"/>
      <c r="G21" s="83"/>
      <c r="H21" s="83"/>
      <c r="I21" s="100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</row>
    <row r="22" spans="1:62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1:62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</row>
    <row r="26" spans="1:62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</row>
    <row r="27" spans="1:62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</row>
    <row r="28" spans="1:62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</row>
    <row r="29" spans="1:62" x14ac:dyDescent="0.2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</row>
    <row r="30" spans="1:62" x14ac:dyDescent="0.2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</row>
    <row r="31" spans="1:62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</row>
    <row r="32" spans="1:62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</row>
    <row r="33" spans="1:54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</row>
    <row r="34" spans="1:54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</row>
    <row r="35" spans="1:54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</row>
    <row r="36" spans="1:54" x14ac:dyDescent="0.2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</row>
    <row r="37" spans="1:54" x14ac:dyDescent="0.2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</row>
    <row r="38" spans="1:54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</row>
    <row r="39" spans="1:54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</row>
    <row r="40" spans="1:54" x14ac:dyDescent="0.2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</row>
    <row r="41" spans="1:54" x14ac:dyDescent="0.2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</row>
    <row r="42" spans="1:54" x14ac:dyDescent="0.2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</row>
    <row r="43" spans="1:54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</row>
    <row r="44" spans="1:54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</row>
    <row r="45" spans="1:54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</row>
    <row r="46" spans="1:54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</row>
    <row r="47" spans="1:54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</row>
    <row r="48" spans="1:54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</row>
    <row r="49" spans="1:54" x14ac:dyDescent="0.25">
      <c r="A49" s="83"/>
      <c r="B49" s="83"/>
      <c r="C49" s="83"/>
      <c r="D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</row>
    <row r="50" spans="1:54" x14ac:dyDescent="0.25">
      <c r="A50" s="83"/>
      <c r="B50" s="83"/>
      <c r="C50" s="83"/>
      <c r="D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</row>
    <row r="51" spans="1:54" x14ac:dyDescent="0.25">
      <c r="A51" s="83"/>
      <c r="B51" s="83"/>
      <c r="C51" s="83"/>
      <c r="D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</row>
    <row r="52" spans="1:54" x14ac:dyDescent="0.25">
      <c r="A52" s="83"/>
      <c r="B52" s="83"/>
      <c r="C52" s="83"/>
      <c r="D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</row>
    <row r="53" spans="1:54" x14ac:dyDescent="0.25">
      <c r="A53" s="83"/>
      <c r="B53" s="83"/>
      <c r="C53" s="83"/>
      <c r="D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</row>
    <row r="54" spans="1:54" x14ac:dyDescent="0.25">
      <c r="A54" s="83"/>
      <c r="B54" s="83"/>
      <c r="C54" s="83"/>
      <c r="D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</row>
    <row r="55" spans="1:54" x14ac:dyDescent="0.25">
      <c r="A55" s="83"/>
      <c r="B55" s="83"/>
      <c r="C55" s="83"/>
      <c r="D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</row>
    <row r="56" spans="1:54" x14ac:dyDescent="0.25">
      <c r="A56" s="83"/>
      <c r="B56" s="83"/>
      <c r="C56" s="83"/>
      <c r="D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</row>
    <row r="57" spans="1:54" x14ac:dyDescent="0.25">
      <c r="A57" s="83"/>
      <c r="B57" s="83"/>
      <c r="C57" s="83"/>
      <c r="D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</row>
    <row r="58" spans="1:54" x14ac:dyDescent="0.25">
      <c r="A58" s="83"/>
      <c r="B58" s="83"/>
      <c r="C58" s="83"/>
      <c r="D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</row>
    <row r="59" spans="1:54" x14ac:dyDescent="0.25">
      <c r="A59" s="83"/>
      <c r="B59" s="83"/>
      <c r="C59" s="83"/>
      <c r="D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</row>
    <row r="60" spans="1:54" x14ac:dyDescent="0.25">
      <c r="A60" s="83"/>
      <c r="B60" s="83"/>
      <c r="C60" s="83"/>
      <c r="D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</row>
    <row r="61" spans="1:54" x14ac:dyDescent="0.25">
      <c r="A61" s="83"/>
      <c r="B61" s="83"/>
      <c r="C61" s="83"/>
      <c r="D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</row>
    <row r="62" spans="1:54" x14ac:dyDescent="0.25">
      <c r="A62" s="83"/>
      <c r="B62" s="83"/>
      <c r="C62" s="83"/>
      <c r="D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</row>
    <row r="63" spans="1:54" x14ac:dyDescent="0.25">
      <c r="A63" s="83"/>
      <c r="B63" s="83"/>
      <c r="C63" s="83"/>
      <c r="D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</row>
    <row r="64" spans="1:54" x14ac:dyDescent="0.25">
      <c r="A64" s="83"/>
      <c r="B64" s="83"/>
      <c r="C64" s="83"/>
      <c r="D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</row>
    <row r="65" spans="1:54" x14ac:dyDescent="0.25">
      <c r="A65" s="83"/>
      <c r="B65" s="83"/>
      <c r="C65" s="83"/>
      <c r="D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</row>
    <row r="66" spans="1:54" x14ac:dyDescent="0.25">
      <c r="A66" s="83"/>
      <c r="B66" s="83"/>
      <c r="C66" s="83"/>
      <c r="D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</row>
    <row r="67" spans="1:54" x14ac:dyDescent="0.25">
      <c r="A67" s="83"/>
      <c r="B67" s="83"/>
      <c r="C67" s="83"/>
      <c r="D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</row>
    <row r="68" spans="1:54" x14ac:dyDescent="0.25">
      <c r="A68" s="83"/>
      <c r="B68" s="83"/>
      <c r="C68" s="83"/>
      <c r="D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</row>
    <row r="69" spans="1:54" x14ac:dyDescent="0.25">
      <c r="A69" s="83"/>
      <c r="B69" s="83"/>
      <c r="C69" s="83"/>
      <c r="D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</row>
    <row r="70" spans="1:54" x14ac:dyDescent="0.25">
      <c r="A70" s="83"/>
      <c r="B70" s="83"/>
      <c r="C70" s="83"/>
      <c r="D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</row>
    <row r="71" spans="1:54" x14ac:dyDescent="0.25">
      <c r="A71" s="83"/>
      <c r="B71" s="83"/>
      <c r="C71" s="83"/>
      <c r="D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</row>
    <row r="72" spans="1:54" x14ac:dyDescent="0.25">
      <c r="A72" s="83"/>
      <c r="B72" s="83"/>
      <c r="C72" s="83"/>
      <c r="D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</row>
    <row r="73" spans="1:54" x14ac:dyDescent="0.25">
      <c r="A73" s="83"/>
      <c r="B73" s="83"/>
      <c r="C73" s="83"/>
      <c r="D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</row>
    <row r="74" spans="1:54" x14ac:dyDescent="0.25">
      <c r="A74" s="83"/>
      <c r="B74" s="83"/>
      <c r="C74" s="83"/>
      <c r="D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</row>
    <row r="75" spans="1:54" x14ac:dyDescent="0.25">
      <c r="A75" s="83"/>
      <c r="B75" s="83"/>
      <c r="C75" s="83"/>
      <c r="D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</row>
    <row r="76" spans="1:54" x14ac:dyDescent="0.25">
      <c r="A76" s="83"/>
      <c r="B76" s="83"/>
      <c r="C76" s="83"/>
      <c r="D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</row>
    <row r="77" spans="1:54" x14ac:dyDescent="0.25">
      <c r="A77" s="83"/>
      <c r="B77" s="83"/>
      <c r="C77" s="83"/>
      <c r="D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</row>
    <row r="78" spans="1:54" x14ac:dyDescent="0.25">
      <c r="A78" s="83"/>
      <c r="B78" s="83"/>
      <c r="C78" s="83"/>
      <c r="D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</row>
    <row r="79" spans="1:54" x14ac:dyDescent="0.25">
      <c r="A79" s="83"/>
      <c r="B79" s="83"/>
      <c r="C79" s="83"/>
      <c r="D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</row>
    <row r="80" spans="1:54" x14ac:dyDescent="0.25">
      <c r="A80" s="83"/>
      <c r="B80" s="83"/>
      <c r="C80" s="83"/>
      <c r="D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</row>
    <row r="81" spans="1:54" x14ac:dyDescent="0.25">
      <c r="A81" s="83"/>
      <c r="B81" s="83"/>
      <c r="C81" s="83"/>
      <c r="D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</row>
    <row r="82" spans="1:54" x14ac:dyDescent="0.25">
      <c r="A82" s="83"/>
      <c r="B82" s="83"/>
      <c r="C82" s="83"/>
      <c r="D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</row>
    <row r="83" spans="1:54" x14ac:dyDescent="0.25">
      <c r="A83" s="83"/>
      <c r="B83" s="83"/>
      <c r="C83" s="83"/>
      <c r="D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</row>
    <row r="84" spans="1:54" x14ac:dyDescent="0.25">
      <c r="A84" s="83"/>
      <c r="B84" s="83"/>
      <c r="C84" s="83"/>
      <c r="D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</row>
    <row r="85" spans="1:54" x14ac:dyDescent="0.25">
      <c r="A85" s="83"/>
      <c r="B85" s="83"/>
      <c r="C85" s="83"/>
      <c r="D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</row>
    <row r="86" spans="1:54" x14ac:dyDescent="0.25">
      <c r="A86" s="83"/>
      <c r="B86" s="83"/>
      <c r="C86" s="83"/>
      <c r="D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</row>
    <row r="87" spans="1:54" x14ac:dyDescent="0.25">
      <c r="A87" s="83"/>
      <c r="B87" s="83"/>
      <c r="C87" s="83"/>
      <c r="D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</row>
    <row r="88" spans="1:54" x14ac:dyDescent="0.25">
      <c r="A88" s="83"/>
      <c r="B88" s="83"/>
      <c r="C88" s="83"/>
      <c r="D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</row>
    <row r="89" spans="1:54" x14ac:dyDescent="0.25">
      <c r="A89" s="83"/>
      <c r="B89" s="83"/>
      <c r="C89" s="83"/>
      <c r="D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</row>
    <row r="90" spans="1:54" x14ac:dyDescent="0.25">
      <c r="A90" s="83"/>
      <c r="B90" s="83"/>
      <c r="C90" s="83"/>
      <c r="D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</row>
    <row r="91" spans="1:54" x14ac:dyDescent="0.25">
      <c r="A91" s="83"/>
      <c r="B91" s="83"/>
      <c r="C91" s="83"/>
      <c r="D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</row>
    <row r="92" spans="1:54" x14ac:dyDescent="0.25">
      <c r="A92" s="83"/>
      <c r="B92" s="83"/>
      <c r="C92" s="83"/>
      <c r="D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</row>
    <row r="93" spans="1:54" x14ac:dyDescent="0.25">
      <c r="A93" s="83"/>
      <c r="B93" s="83"/>
      <c r="C93" s="83"/>
      <c r="D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</row>
    <row r="94" spans="1:54" x14ac:dyDescent="0.25">
      <c r="A94" s="83"/>
      <c r="B94" s="83"/>
      <c r="C94" s="83"/>
      <c r="D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</row>
    <row r="95" spans="1:54" x14ac:dyDescent="0.25">
      <c r="A95" s="83"/>
      <c r="B95" s="83"/>
      <c r="C95" s="83"/>
      <c r="D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</row>
    <row r="96" spans="1:54" x14ac:dyDescent="0.25">
      <c r="A96" s="83"/>
      <c r="B96" s="83"/>
      <c r="C96" s="83"/>
      <c r="D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</row>
    <row r="97" spans="1:54" x14ac:dyDescent="0.25">
      <c r="A97" s="83"/>
      <c r="B97" s="83"/>
      <c r="C97" s="83"/>
      <c r="D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</row>
    <row r="98" spans="1:54" x14ac:dyDescent="0.25">
      <c r="A98" s="83"/>
      <c r="B98" s="83"/>
      <c r="C98" s="83"/>
      <c r="D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</row>
    <row r="99" spans="1:54" x14ac:dyDescent="0.25">
      <c r="A99" s="83"/>
      <c r="B99" s="83"/>
      <c r="C99" s="83"/>
      <c r="D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</row>
    <row r="100" spans="1:54" x14ac:dyDescent="0.25">
      <c r="A100" s="83"/>
      <c r="B100" s="83"/>
      <c r="C100" s="83"/>
      <c r="D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</row>
    <row r="101" spans="1:54" x14ac:dyDescent="0.25">
      <c r="A101" s="83"/>
      <c r="B101" s="83"/>
      <c r="C101" s="83"/>
      <c r="D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</row>
    <row r="102" spans="1:54" x14ac:dyDescent="0.25">
      <c r="A102" s="83"/>
      <c r="B102" s="83"/>
      <c r="C102" s="83"/>
      <c r="D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</row>
    <row r="103" spans="1:54" x14ac:dyDescent="0.25">
      <c r="A103" s="83"/>
      <c r="B103" s="83"/>
      <c r="C103" s="83"/>
      <c r="D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</row>
    <row r="104" spans="1:54" x14ac:dyDescent="0.25">
      <c r="A104" s="83"/>
      <c r="B104" s="83"/>
      <c r="C104" s="83"/>
      <c r="D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</row>
    <row r="105" spans="1:54" x14ac:dyDescent="0.25">
      <c r="A105" s="83"/>
      <c r="B105" s="83"/>
      <c r="C105" s="83"/>
      <c r="D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</row>
    <row r="106" spans="1:54" x14ac:dyDescent="0.25">
      <c r="A106" s="83"/>
      <c r="B106" s="83"/>
      <c r="C106" s="83"/>
      <c r="D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</row>
    <row r="107" spans="1:54" x14ac:dyDescent="0.25">
      <c r="A107" s="83"/>
      <c r="B107" s="83"/>
      <c r="C107" s="83"/>
      <c r="D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</row>
    <row r="108" spans="1:54" x14ac:dyDescent="0.25">
      <c r="A108" s="83"/>
      <c r="B108" s="83"/>
      <c r="C108" s="83"/>
      <c r="D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</row>
    <row r="109" spans="1:54" x14ac:dyDescent="0.25">
      <c r="A109" s="83"/>
      <c r="B109" s="83"/>
      <c r="C109" s="83"/>
      <c r="D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</row>
    <row r="110" spans="1:54" x14ac:dyDescent="0.25">
      <c r="A110" s="83"/>
      <c r="B110" s="83"/>
      <c r="C110" s="83"/>
      <c r="D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</row>
    <row r="111" spans="1:54" x14ac:dyDescent="0.25">
      <c r="A111" s="83"/>
      <c r="B111" s="83"/>
      <c r="C111" s="83"/>
      <c r="D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</row>
    <row r="112" spans="1:54" x14ac:dyDescent="0.25">
      <c r="A112" s="83"/>
      <c r="B112" s="83"/>
      <c r="C112" s="83"/>
      <c r="D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</row>
    <row r="113" spans="1:54" x14ac:dyDescent="0.25">
      <c r="A113" s="83"/>
      <c r="B113" s="83"/>
      <c r="C113" s="83"/>
      <c r="D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</row>
    <row r="114" spans="1:54" x14ac:dyDescent="0.25">
      <c r="A114" s="83"/>
      <c r="B114" s="83"/>
      <c r="C114" s="83"/>
      <c r="D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</row>
    <row r="115" spans="1:54" x14ac:dyDescent="0.25">
      <c r="A115" s="83"/>
      <c r="B115" s="83"/>
      <c r="C115" s="83"/>
      <c r="D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</row>
    <row r="116" spans="1:54" x14ac:dyDescent="0.25">
      <c r="A116" s="83"/>
      <c r="B116" s="83"/>
      <c r="C116" s="83"/>
      <c r="D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</row>
    <row r="117" spans="1:54" x14ac:dyDescent="0.25">
      <c r="A117" s="83"/>
      <c r="B117" s="83"/>
      <c r="C117" s="83"/>
      <c r="D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</row>
    <row r="118" spans="1:54" x14ac:dyDescent="0.25">
      <c r="A118" s="83"/>
      <c r="B118" s="83"/>
      <c r="C118" s="83"/>
      <c r="D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</row>
    <row r="119" spans="1:54" x14ac:dyDescent="0.25">
      <c r="A119" s="83"/>
      <c r="B119" s="83"/>
      <c r="C119" s="83"/>
      <c r="D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</row>
    <row r="120" spans="1:54" x14ac:dyDescent="0.25"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</row>
    <row r="121" spans="1:54" x14ac:dyDescent="0.25"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</row>
    <row r="122" spans="1:54" x14ac:dyDescent="0.25"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</row>
    <row r="123" spans="1:54" x14ac:dyDescent="0.25"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</row>
    <row r="124" spans="1:54" x14ac:dyDescent="0.25"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</row>
    <row r="125" spans="1:54" x14ac:dyDescent="0.25"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</row>
    <row r="126" spans="1:54" x14ac:dyDescent="0.25"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</row>
    <row r="127" spans="1:54" x14ac:dyDescent="0.25"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</row>
  </sheetData>
  <mergeCells count="4">
    <mergeCell ref="A5:D5"/>
    <mergeCell ref="A3:K3"/>
    <mergeCell ref="A1:K1"/>
    <mergeCell ref="A6:D6"/>
  </mergeCells>
  <pageMargins left="0.70000000000000007" right="0.70000000000000007" top="1.1437007874015752" bottom="1.1437007874015752" header="0.75000000000000011" footer="0.75000000000000011"/>
  <pageSetup paperSize="9" scale="7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Normal="100" workbookViewId="0">
      <selection activeCell="J27" sqref="J27"/>
    </sheetView>
  </sheetViews>
  <sheetFormatPr defaultColWidth="8.85546875" defaultRowHeight="15" x14ac:dyDescent="0.25"/>
  <cols>
    <col min="1" max="1" width="25.28515625" style="136" customWidth="1"/>
    <col min="2" max="2" width="20.5703125" style="136" customWidth="1"/>
    <col min="3" max="3" width="25.28515625" style="136" hidden="1" customWidth="1"/>
    <col min="4" max="4" width="19.85546875" style="136" customWidth="1"/>
    <col min="5" max="5" width="20.5703125" style="136" customWidth="1"/>
    <col min="6" max="6" width="9.85546875" style="136" customWidth="1"/>
    <col min="7" max="16384" width="8.85546875" style="136"/>
  </cols>
  <sheetData>
    <row r="1" spans="1:8" ht="15.75" customHeight="1" x14ac:dyDescent="0.25">
      <c r="A1" s="284" t="s">
        <v>0</v>
      </c>
      <c r="B1" s="284"/>
      <c r="C1" s="284"/>
      <c r="D1" s="284"/>
      <c r="E1" s="284"/>
      <c r="F1" s="284"/>
      <c r="G1" s="284"/>
    </row>
    <row r="2" spans="1:8" ht="18" x14ac:dyDescent="0.25">
      <c r="A2" s="137"/>
      <c r="B2" s="137"/>
      <c r="C2" s="137"/>
      <c r="D2" s="137"/>
      <c r="E2" s="138"/>
      <c r="F2" s="138"/>
    </row>
    <row r="3" spans="1:8" ht="18" customHeight="1" x14ac:dyDescent="0.25">
      <c r="A3" s="284" t="s">
        <v>232</v>
      </c>
      <c r="B3" s="284"/>
      <c r="C3" s="284"/>
      <c r="D3" s="284"/>
      <c r="E3" s="284"/>
      <c r="F3" s="284"/>
      <c r="G3" s="284"/>
    </row>
    <row r="4" spans="1:8" ht="18" x14ac:dyDescent="0.25">
      <c r="A4" s="137"/>
      <c r="B4" s="137"/>
      <c r="C4" s="137"/>
      <c r="D4" s="137"/>
      <c r="E4" s="138"/>
      <c r="F4" s="138"/>
    </row>
    <row r="5" spans="1:8" ht="25.5" x14ac:dyDescent="0.25">
      <c r="A5" s="139" t="s">
        <v>213</v>
      </c>
      <c r="B5" s="140" t="s">
        <v>194</v>
      </c>
      <c r="C5" s="139" t="s">
        <v>239</v>
      </c>
      <c r="D5" s="185" t="s">
        <v>264</v>
      </c>
      <c r="E5" s="139" t="s">
        <v>240</v>
      </c>
      <c r="F5" s="139" t="s">
        <v>241</v>
      </c>
      <c r="G5" s="139" t="s">
        <v>241</v>
      </c>
    </row>
    <row r="6" spans="1:8" ht="10.5" customHeight="1" x14ac:dyDescent="0.25">
      <c r="A6" s="251">
        <v>1</v>
      </c>
      <c r="B6" s="190">
        <v>2</v>
      </c>
      <c r="C6" s="192">
        <v>3</v>
      </c>
      <c r="D6" s="191">
        <v>3</v>
      </c>
      <c r="E6" s="186">
        <v>4</v>
      </c>
      <c r="F6" s="184" t="s">
        <v>265</v>
      </c>
      <c r="G6" s="194" t="s">
        <v>266</v>
      </c>
      <c r="H6" s="195"/>
    </row>
    <row r="7" spans="1:8" x14ac:dyDescent="0.25">
      <c r="A7" s="144" t="s">
        <v>231</v>
      </c>
      <c r="B7" s="145"/>
      <c r="C7" s="143"/>
      <c r="D7" s="143"/>
      <c r="E7" s="143"/>
      <c r="F7" s="143"/>
      <c r="G7" s="143"/>
    </row>
    <row r="8" spans="1:8" ht="25.5" x14ac:dyDescent="0.25">
      <c r="A8" s="144" t="s">
        <v>230</v>
      </c>
      <c r="B8" s="145"/>
      <c r="C8" s="143"/>
      <c r="D8" s="143"/>
      <c r="E8" s="143"/>
      <c r="F8" s="143"/>
      <c r="G8" s="143"/>
    </row>
    <row r="9" spans="1:8" ht="25.5" x14ac:dyDescent="0.25">
      <c r="A9" s="146" t="s">
        <v>229</v>
      </c>
      <c r="B9" s="145"/>
      <c r="C9" s="143"/>
      <c r="D9" s="143"/>
      <c r="E9" s="143"/>
      <c r="F9" s="143"/>
      <c r="G9" s="143"/>
    </row>
    <row r="10" spans="1:8" x14ac:dyDescent="0.25">
      <c r="A10" s="146"/>
      <c r="B10" s="145"/>
      <c r="C10" s="143"/>
      <c r="D10" s="143"/>
      <c r="E10" s="143"/>
      <c r="F10" s="143"/>
      <c r="G10" s="143"/>
    </row>
    <row r="11" spans="1:8" x14ac:dyDescent="0.25">
      <c r="A11" s="144" t="s">
        <v>228</v>
      </c>
      <c r="B11" s="145"/>
      <c r="C11" s="143"/>
      <c r="D11" s="143"/>
      <c r="E11" s="143"/>
      <c r="F11" s="143"/>
      <c r="G11" s="143"/>
    </row>
    <row r="12" spans="1:8" x14ac:dyDescent="0.25">
      <c r="A12" s="141" t="s">
        <v>214</v>
      </c>
      <c r="B12" s="145"/>
      <c r="C12" s="143"/>
      <c r="D12" s="143"/>
      <c r="E12" s="143"/>
      <c r="F12" s="143"/>
      <c r="G12" s="143"/>
    </row>
    <row r="13" spans="1:8" x14ac:dyDescent="0.25">
      <c r="A13" s="142" t="s">
        <v>215</v>
      </c>
      <c r="B13" s="145"/>
      <c r="C13" s="143"/>
      <c r="D13" s="143"/>
      <c r="E13" s="143"/>
      <c r="F13" s="147"/>
      <c r="G13" s="147"/>
    </row>
    <row r="14" spans="1:8" x14ac:dyDescent="0.25">
      <c r="A14" s="141" t="s">
        <v>219</v>
      </c>
      <c r="B14" s="145"/>
      <c r="C14" s="143"/>
      <c r="D14" s="143"/>
      <c r="E14" s="143"/>
      <c r="F14" s="147"/>
      <c r="G14" s="147"/>
    </row>
    <row r="15" spans="1:8" x14ac:dyDescent="0.25">
      <c r="A15" s="142" t="s">
        <v>220</v>
      </c>
      <c r="B15" s="145"/>
      <c r="C15" s="143"/>
      <c r="D15" s="143"/>
      <c r="E15" s="143"/>
      <c r="F15" s="147"/>
      <c r="G15" s="147"/>
    </row>
  </sheetData>
  <mergeCells count="2">
    <mergeCell ref="A3:G3"/>
    <mergeCell ref="A1:G1"/>
  </mergeCells>
  <pageMargins left="0.7" right="0.7" top="0.75" bottom="0.75" header="0.3" footer="0.3"/>
  <pageSetup paperSize="9" scale="7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88"/>
  <sheetViews>
    <sheetView zoomScaleNormal="100" workbookViewId="0">
      <selection activeCell="H70" sqref="H70"/>
    </sheetView>
  </sheetViews>
  <sheetFormatPr defaultRowHeight="15" x14ac:dyDescent="0.25"/>
  <cols>
    <col min="1" max="1" width="7.85546875" customWidth="1"/>
    <col min="2" max="2" width="8.85546875" customWidth="1"/>
    <col min="3" max="3" width="9.140625" customWidth="1"/>
    <col min="4" max="4" width="31.7109375" customWidth="1"/>
    <col min="5" max="5" width="26.7109375" style="107" hidden="1" customWidth="1"/>
    <col min="6" max="6" width="22.28515625" customWidth="1"/>
    <col min="7" max="7" width="20.42578125" customWidth="1"/>
    <col min="8" max="8" width="11.5703125" customWidth="1"/>
    <col min="9" max="9" width="9" customWidth="1"/>
    <col min="10" max="10" width="12.28515625" bestFit="1" customWidth="1"/>
    <col min="11" max="13" width="13.42578125" customWidth="1"/>
    <col min="14" max="1018" width="9" customWidth="1"/>
    <col min="1019" max="1019" width="9.140625" customWidth="1"/>
  </cols>
  <sheetData>
    <row r="1" spans="1:58" ht="18" x14ac:dyDescent="0.25">
      <c r="A1" s="1"/>
      <c r="B1" s="1"/>
      <c r="C1" s="1"/>
      <c r="D1" s="1"/>
      <c r="E1" s="105"/>
      <c r="F1" s="1"/>
      <c r="G1" s="48"/>
      <c r="H1" s="2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</row>
    <row r="2" spans="1:58" ht="18" customHeight="1" x14ac:dyDescent="0.25">
      <c r="A2" s="278" t="s">
        <v>128</v>
      </c>
      <c r="B2" s="278"/>
      <c r="C2" s="278"/>
      <c r="D2" s="278"/>
      <c r="E2" s="278"/>
      <c r="F2" s="278"/>
      <c r="G2" s="278"/>
      <c r="H2" s="278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</row>
    <row r="3" spans="1:58" ht="18" customHeight="1" x14ac:dyDescent="0.25">
      <c r="A3" s="199"/>
      <c r="B3" s="199"/>
      <c r="C3" s="199"/>
      <c r="D3" s="199"/>
      <c r="E3" s="199"/>
      <c r="F3" s="199"/>
      <c r="G3" s="199"/>
      <c r="H3" s="199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</row>
    <row r="4" spans="1:58" ht="18" customHeight="1" x14ac:dyDescent="0.25">
      <c r="A4" s="278" t="s">
        <v>243</v>
      </c>
      <c r="B4" s="278"/>
      <c r="C4" s="278"/>
      <c r="D4" s="278"/>
      <c r="E4" s="278"/>
      <c r="F4" s="278"/>
      <c r="G4" s="278"/>
      <c r="H4" s="278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1:58" ht="18" x14ac:dyDescent="0.25">
      <c r="A5" s="1"/>
      <c r="B5" s="1"/>
      <c r="C5" s="1"/>
      <c r="D5" s="1"/>
      <c r="E5" s="105"/>
      <c r="F5" s="1"/>
      <c r="G5" s="2"/>
      <c r="H5" s="10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</row>
    <row r="6" spans="1:58" ht="25.5" x14ac:dyDescent="0.25">
      <c r="A6" s="286" t="s">
        <v>213</v>
      </c>
      <c r="B6" s="287"/>
      <c r="C6" s="287"/>
      <c r="D6" s="288"/>
      <c r="E6" s="106" t="s">
        <v>242</v>
      </c>
      <c r="F6" s="185" t="s">
        <v>264</v>
      </c>
      <c r="G6" s="101" t="s">
        <v>240</v>
      </c>
      <c r="H6" s="101" t="s">
        <v>241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58" ht="12" customHeight="1" x14ac:dyDescent="0.25">
      <c r="A7" s="289">
        <v>1</v>
      </c>
      <c r="B7" s="290"/>
      <c r="C7" s="290"/>
      <c r="D7" s="291"/>
      <c r="E7" s="193">
        <v>2</v>
      </c>
      <c r="F7" s="200">
        <v>2</v>
      </c>
      <c r="G7" s="200">
        <v>3</v>
      </c>
      <c r="H7" s="184" t="s">
        <v>267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58" ht="33" customHeight="1" x14ac:dyDescent="0.25">
      <c r="A8" s="309" t="s">
        <v>245</v>
      </c>
      <c r="B8" s="310"/>
      <c r="C8" s="311"/>
      <c r="D8" s="196" t="s">
        <v>244</v>
      </c>
      <c r="E8" s="198">
        <f>SUM(E9:E14)</f>
        <v>2196365.0700000003</v>
      </c>
      <c r="F8" s="198">
        <f>SUM(F9:F14)</f>
        <v>2271375.1900000004</v>
      </c>
      <c r="G8" s="198">
        <f>SUM(G9:G14)</f>
        <v>2569409.38</v>
      </c>
      <c r="H8" s="198">
        <f>G8/F8*100</f>
        <v>113.12131044277187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1:58" ht="15" customHeight="1" x14ac:dyDescent="0.25">
      <c r="A9" s="300" t="s">
        <v>132</v>
      </c>
      <c r="B9" s="301"/>
      <c r="C9" s="302"/>
      <c r="D9" s="53" t="s">
        <v>39</v>
      </c>
      <c r="E9" s="197">
        <f>E17+E44+E54+E65+E72+E80+E84+E93+E102+E111+E116+E121+E130+E136+E49+E76+E125</f>
        <v>181918.84999999998</v>
      </c>
      <c r="F9" s="197">
        <f>F17+F44+F54+F65+F72+F80+F84+F93+F102+F111+F116+F121+F130+F136+F49+F76+F125</f>
        <v>256928.96999999997</v>
      </c>
      <c r="G9" s="197">
        <f>G17+G44+G54+G65+G72+G80+G84+G93+G102+G111+G116+G121+G130+G136+G49+G76+G125</f>
        <v>257528.97</v>
      </c>
      <c r="H9" s="197">
        <f t="shared" ref="H9:H72" si="0">G9/F9*100</f>
        <v>100.23352757768033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</row>
    <row r="10" spans="1:58" ht="15" customHeight="1" x14ac:dyDescent="0.25">
      <c r="A10" s="300" t="s">
        <v>166</v>
      </c>
      <c r="B10" s="301"/>
      <c r="C10" s="302"/>
      <c r="D10" s="53" t="s">
        <v>23</v>
      </c>
      <c r="E10" s="12">
        <f>E141+E271+E289+E305+E331</f>
        <v>79235.51999999999</v>
      </c>
      <c r="F10" s="12">
        <f>F141+F271+F289+F305+F331</f>
        <v>79235.520000000004</v>
      </c>
      <c r="G10" s="12">
        <f>G141+G271+G289+G305+G331</f>
        <v>88064.45</v>
      </c>
      <c r="H10" s="12">
        <f t="shared" si="0"/>
        <v>111.14264158296683</v>
      </c>
      <c r="I10" s="87"/>
      <c r="J10" s="87"/>
      <c r="K10" s="93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1" spans="1:58" ht="15" customHeight="1" x14ac:dyDescent="0.25">
      <c r="A11" s="300" t="s">
        <v>167</v>
      </c>
      <c r="B11" s="301"/>
      <c r="C11" s="302"/>
      <c r="D11" s="75" t="s">
        <v>27</v>
      </c>
      <c r="E11" s="12">
        <f>E174+E314</f>
        <v>10219.66</v>
      </c>
      <c r="F11" s="12">
        <f t="shared" ref="F11:G11" si="1">F174+F314</f>
        <v>10219.66</v>
      </c>
      <c r="G11" s="12">
        <f t="shared" si="1"/>
        <v>14189.23</v>
      </c>
      <c r="H11" s="12">
        <f t="shared" si="0"/>
        <v>138.84248595354444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</row>
    <row r="12" spans="1:58" ht="15" customHeight="1" x14ac:dyDescent="0.25">
      <c r="A12" s="300" t="s">
        <v>168</v>
      </c>
      <c r="B12" s="301"/>
      <c r="C12" s="302"/>
      <c r="D12" s="75" t="s">
        <v>16</v>
      </c>
      <c r="E12" s="12">
        <f>E199+E257+E277+E322+E335</f>
        <v>1834693.7500000002</v>
      </c>
      <c r="F12" s="12">
        <f t="shared" ref="F12:G12" si="2">F199+F257+F277+F322+F335</f>
        <v>1834693.7500000002</v>
      </c>
      <c r="G12" s="12">
        <f t="shared" si="2"/>
        <v>2083112.5100000002</v>
      </c>
      <c r="H12" s="12">
        <f t="shared" si="0"/>
        <v>113.54006683676772</v>
      </c>
      <c r="I12" s="87"/>
      <c r="J12" s="93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</row>
    <row r="13" spans="1:58" ht="15" customHeight="1" x14ac:dyDescent="0.25">
      <c r="A13" s="300" t="s">
        <v>179</v>
      </c>
      <c r="B13" s="301"/>
      <c r="C13" s="302"/>
      <c r="D13" s="53" t="s">
        <v>237</v>
      </c>
      <c r="E13" s="12">
        <f>E354+E374+E340</f>
        <v>87443.75</v>
      </c>
      <c r="F13" s="12">
        <f t="shared" ref="F13:G13" si="3">F354+F374+F340</f>
        <v>87443.75</v>
      </c>
      <c r="G13" s="12">
        <f t="shared" si="3"/>
        <v>123464.70999999999</v>
      </c>
      <c r="H13" s="12">
        <f t="shared" si="0"/>
        <v>141.19329283110571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</row>
    <row r="14" spans="1:58" ht="15" customHeight="1" x14ac:dyDescent="0.25">
      <c r="A14" s="300" t="s">
        <v>169</v>
      </c>
      <c r="B14" s="301"/>
      <c r="C14" s="302"/>
      <c r="D14" s="53" t="s">
        <v>33</v>
      </c>
      <c r="E14" s="12">
        <f>E230+E296</f>
        <v>2853.54</v>
      </c>
      <c r="F14" s="12">
        <f t="shared" ref="F14:G14" si="4">F230+F296</f>
        <v>2853.54</v>
      </c>
      <c r="G14" s="12">
        <f t="shared" si="4"/>
        <v>3049.5099999999998</v>
      </c>
      <c r="H14" s="12">
        <f t="shared" si="0"/>
        <v>106.86761005628097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</row>
    <row r="15" spans="1:58" ht="63.75" x14ac:dyDescent="0.25">
      <c r="A15" s="303" t="s">
        <v>129</v>
      </c>
      <c r="B15" s="304"/>
      <c r="C15" s="305"/>
      <c r="D15" s="49" t="s">
        <v>130</v>
      </c>
      <c r="E15" s="50">
        <f>E16+E43</f>
        <v>155571.32</v>
      </c>
      <c r="F15" s="50">
        <f>F16+F43+F48</f>
        <v>164512</v>
      </c>
      <c r="G15" s="50">
        <f>G16+G43+G48</f>
        <v>164512.00000000003</v>
      </c>
      <c r="H15" s="50">
        <f t="shared" si="0"/>
        <v>100.00000000000003</v>
      </c>
      <c r="I15" s="84"/>
      <c r="J15" s="84"/>
      <c r="K15" s="85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</row>
    <row r="16" spans="1:58" ht="15" customHeight="1" x14ac:dyDescent="0.25">
      <c r="A16" s="306" t="s">
        <v>131</v>
      </c>
      <c r="B16" s="307"/>
      <c r="C16" s="308"/>
      <c r="D16" s="51" t="s">
        <v>42</v>
      </c>
      <c r="E16" s="52">
        <f>E18+E41</f>
        <v>141702.39000000001</v>
      </c>
      <c r="F16" s="52">
        <f>F18+F41</f>
        <v>133528</v>
      </c>
      <c r="G16" s="52">
        <f>G18+G41</f>
        <v>133528.00000000003</v>
      </c>
      <c r="H16" s="52">
        <f t="shared" si="0"/>
        <v>100.00000000000003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</row>
    <row r="17" spans="1:58" ht="15" customHeight="1" x14ac:dyDescent="0.25">
      <c r="A17" s="300" t="s">
        <v>132</v>
      </c>
      <c r="B17" s="301"/>
      <c r="C17" s="302"/>
      <c r="D17" s="53" t="s">
        <v>39</v>
      </c>
      <c r="E17" s="12">
        <f t="shared" ref="E17:G17" si="5">E16</f>
        <v>141702.39000000001</v>
      </c>
      <c r="F17" s="12">
        <f t="shared" si="5"/>
        <v>133528</v>
      </c>
      <c r="G17" s="12">
        <f t="shared" si="5"/>
        <v>133528.00000000003</v>
      </c>
      <c r="H17" s="12">
        <f t="shared" si="0"/>
        <v>100.00000000000003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</row>
    <row r="18" spans="1:58" x14ac:dyDescent="0.25">
      <c r="A18" s="296">
        <v>32</v>
      </c>
      <c r="B18" s="297"/>
      <c r="C18" s="298"/>
      <c r="D18" s="31" t="s">
        <v>52</v>
      </c>
      <c r="E18" s="6">
        <v>140242.44</v>
      </c>
      <c r="F18" s="6">
        <v>132068.04999999999</v>
      </c>
      <c r="G18" s="6">
        <f>SUM(G19:G40)</f>
        <v>132068.05000000002</v>
      </c>
      <c r="H18" s="6">
        <f t="shared" si="0"/>
        <v>100.00000000000003</v>
      </c>
      <c r="I18" s="89"/>
      <c r="J18" s="89"/>
      <c r="K18" s="94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</row>
    <row r="19" spans="1:58" x14ac:dyDescent="0.25">
      <c r="A19" s="54">
        <v>3211</v>
      </c>
      <c r="B19" s="55"/>
      <c r="C19" s="56"/>
      <c r="D19" s="26" t="s">
        <v>54</v>
      </c>
      <c r="E19" s="11"/>
      <c r="F19" s="11"/>
      <c r="G19" s="11">
        <v>1223.05</v>
      </c>
      <c r="H19" s="11"/>
      <c r="I19" s="83"/>
      <c r="J19" s="83"/>
      <c r="K19" s="91"/>
      <c r="L19" s="83"/>
      <c r="M19" s="91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</row>
    <row r="20" spans="1:58" ht="26.25" x14ac:dyDescent="0.25">
      <c r="A20" s="54">
        <v>3212</v>
      </c>
      <c r="B20" s="55"/>
      <c r="C20" s="56"/>
      <c r="D20" s="26" t="s">
        <v>55</v>
      </c>
      <c r="E20" s="11"/>
      <c r="F20" s="11"/>
      <c r="G20" s="11">
        <v>47910.49</v>
      </c>
      <c r="H20" s="11"/>
      <c r="I20" s="83"/>
      <c r="J20" s="83"/>
      <c r="K20" s="91"/>
      <c r="L20" s="91"/>
      <c r="M20" s="91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</row>
    <row r="21" spans="1:58" x14ac:dyDescent="0.25">
      <c r="A21" s="54">
        <v>3213</v>
      </c>
      <c r="B21" s="55"/>
      <c r="C21" s="56"/>
      <c r="D21" s="26" t="s">
        <v>56</v>
      </c>
      <c r="E21" s="11"/>
      <c r="F21" s="11"/>
      <c r="G21" s="11">
        <v>265.45</v>
      </c>
      <c r="H21" s="11"/>
      <c r="I21" s="83"/>
      <c r="J21" s="83"/>
      <c r="K21" s="91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</row>
    <row r="22" spans="1:58" ht="26.25" x14ac:dyDescent="0.25">
      <c r="A22" s="54">
        <v>3214</v>
      </c>
      <c r="B22" s="55"/>
      <c r="C22" s="56"/>
      <c r="D22" s="26" t="s">
        <v>57</v>
      </c>
      <c r="E22" s="11"/>
      <c r="F22" s="11"/>
      <c r="G22" s="11">
        <v>241.6</v>
      </c>
      <c r="H22" s="11"/>
      <c r="I22" s="83"/>
      <c r="J22" s="83"/>
      <c r="K22" s="91"/>
      <c r="L22" s="91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</row>
    <row r="23" spans="1:58" ht="26.25" x14ac:dyDescent="0.25">
      <c r="A23" s="54">
        <v>3221</v>
      </c>
      <c r="B23" s="55"/>
      <c r="C23" s="56"/>
      <c r="D23" s="32" t="s">
        <v>59</v>
      </c>
      <c r="E23" s="11"/>
      <c r="F23" s="11"/>
      <c r="G23" s="11">
        <v>19066.650000000001</v>
      </c>
      <c r="H23" s="11"/>
      <c r="I23" s="83"/>
      <c r="J23" s="83"/>
      <c r="K23" s="91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</row>
    <row r="24" spans="1:58" x14ac:dyDescent="0.25">
      <c r="A24" s="54">
        <v>3222</v>
      </c>
      <c r="B24" s="55"/>
      <c r="C24" s="56"/>
      <c r="D24" s="32" t="s">
        <v>60</v>
      </c>
      <c r="E24" s="11"/>
      <c r="F24" s="11"/>
      <c r="G24" s="11">
        <v>987.38</v>
      </c>
      <c r="H24" s="11"/>
      <c r="I24" s="83"/>
      <c r="J24" s="83"/>
      <c r="K24" s="91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</row>
    <row r="25" spans="1:58" x14ac:dyDescent="0.25">
      <c r="A25" s="54">
        <v>3223</v>
      </c>
      <c r="B25" s="55"/>
      <c r="C25" s="56"/>
      <c r="D25" s="32" t="s">
        <v>61</v>
      </c>
      <c r="E25" s="11"/>
      <c r="F25" s="11"/>
      <c r="G25" s="11">
        <v>39816.839999999997</v>
      </c>
      <c r="H25" s="11"/>
      <c r="I25" s="83"/>
      <c r="J25" s="83"/>
      <c r="K25" s="91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</row>
    <row r="26" spans="1:58" x14ac:dyDescent="0.25">
      <c r="A26" s="54">
        <v>3225</v>
      </c>
      <c r="B26" s="55"/>
      <c r="C26" s="56"/>
      <c r="D26" s="32" t="s">
        <v>63</v>
      </c>
      <c r="E26" s="11"/>
      <c r="F26" s="11"/>
      <c r="G26" s="11">
        <v>660.6</v>
      </c>
      <c r="H26" s="11"/>
      <c r="I26" s="83"/>
      <c r="J26" s="83"/>
      <c r="K26" s="91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</row>
    <row r="27" spans="1:58" ht="26.25" x14ac:dyDescent="0.25">
      <c r="A27" s="54">
        <v>3227</v>
      </c>
      <c r="B27" s="55"/>
      <c r="C27" s="56"/>
      <c r="D27" s="32" t="s">
        <v>64</v>
      </c>
      <c r="E27" s="11"/>
      <c r="F27" s="11"/>
      <c r="G27" s="11">
        <v>384.23</v>
      </c>
      <c r="H27" s="11"/>
      <c r="I27" s="83"/>
      <c r="J27" s="83"/>
      <c r="K27" s="91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</row>
    <row r="28" spans="1:58" x14ac:dyDescent="0.25">
      <c r="A28" s="54">
        <v>3231</v>
      </c>
      <c r="B28" s="55"/>
      <c r="C28" s="56"/>
      <c r="D28" s="32" t="s">
        <v>66</v>
      </c>
      <c r="E28" s="11"/>
      <c r="F28" s="11"/>
      <c r="G28" s="11">
        <v>3981.68</v>
      </c>
      <c r="H28" s="11"/>
      <c r="I28" s="83"/>
      <c r="J28" s="83"/>
      <c r="K28" s="91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</row>
    <row r="29" spans="1:58" x14ac:dyDescent="0.25">
      <c r="A29" s="54">
        <v>3233</v>
      </c>
      <c r="B29" s="55"/>
      <c r="C29" s="56"/>
      <c r="D29" s="32" t="s">
        <v>68</v>
      </c>
      <c r="E29" s="11"/>
      <c r="F29" s="11"/>
      <c r="G29" s="11">
        <v>132.72</v>
      </c>
      <c r="H29" s="11"/>
      <c r="I29" s="83"/>
      <c r="J29" s="83"/>
      <c r="K29" s="91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</row>
    <row r="30" spans="1:58" x14ac:dyDescent="0.25">
      <c r="A30" s="54">
        <v>3234</v>
      </c>
      <c r="B30" s="55"/>
      <c r="C30" s="56"/>
      <c r="D30" s="32" t="s">
        <v>69</v>
      </c>
      <c r="E30" s="11"/>
      <c r="F30" s="11"/>
      <c r="G30" s="11">
        <v>9290.6</v>
      </c>
      <c r="H30" s="11"/>
      <c r="I30" s="83"/>
      <c r="J30" s="83"/>
      <c r="K30" s="91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</row>
    <row r="31" spans="1:58" x14ac:dyDescent="0.25">
      <c r="A31" s="54">
        <v>3235</v>
      </c>
      <c r="B31" s="55"/>
      <c r="C31" s="56"/>
      <c r="D31" s="32" t="s">
        <v>70</v>
      </c>
      <c r="E31" s="11"/>
      <c r="F31" s="11"/>
      <c r="G31" s="11">
        <v>0</v>
      </c>
      <c r="H31" s="11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</row>
    <row r="32" spans="1:58" x14ac:dyDescent="0.25">
      <c r="A32" s="54">
        <v>3236</v>
      </c>
      <c r="B32" s="55"/>
      <c r="C32" s="56"/>
      <c r="D32" s="32" t="s">
        <v>71</v>
      </c>
      <c r="E32" s="11"/>
      <c r="F32" s="11"/>
      <c r="G32" s="11">
        <v>3185.4</v>
      </c>
      <c r="H32" s="11"/>
      <c r="I32" s="83"/>
      <c r="J32" s="83"/>
      <c r="K32" s="91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</row>
    <row r="33" spans="1:58" x14ac:dyDescent="0.25">
      <c r="A33" s="54">
        <v>3237</v>
      </c>
      <c r="B33" s="55"/>
      <c r="C33" s="56"/>
      <c r="D33" s="32" t="s">
        <v>72</v>
      </c>
      <c r="E33" s="11"/>
      <c r="F33" s="11"/>
      <c r="G33" s="11">
        <v>62.21</v>
      </c>
      <c r="H33" s="11"/>
      <c r="I33" s="83"/>
      <c r="J33" s="83"/>
      <c r="K33" s="91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</row>
    <row r="34" spans="1:58" x14ac:dyDescent="0.25">
      <c r="A34" s="54">
        <v>3238</v>
      </c>
      <c r="B34" s="55"/>
      <c r="C34" s="56"/>
      <c r="D34" s="32" t="s">
        <v>73</v>
      </c>
      <c r="E34" s="11"/>
      <c r="F34" s="11"/>
      <c r="G34" s="11">
        <v>4081.92</v>
      </c>
      <c r="H34" s="11"/>
      <c r="I34" s="83"/>
      <c r="J34" s="83"/>
      <c r="K34" s="91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</row>
    <row r="35" spans="1:58" x14ac:dyDescent="0.25">
      <c r="A35" s="54">
        <v>3239</v>
      </c>
      <c r="B35" s="55"/>
      <c r="C35" s="56"/>
      <c r="D35" s="32" t="s">
        <v>74</v>
      </c>
      <c r="E35" s="11"/>
      <c r="F35" s="11"/>
      <c r="G35" s="11">
        <v>248.85</v>
      </c>
      <c r="H35" s="11"/>
      <c r="I35" s="83"/>
      <c r="J35" s="83"/>
      <c r="K35" s="91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</row>
    <row r="36" spans="1:58" x14ac:dyDescent="0.25">
      <c r="A36" s="54">
        <v>3292</v>
      </c>
      <c r="B36" s="55"/>
      <c r="C36" s="56"/>
      <c r="D36" s="26" t="s">
        <v>77</v>
      </c>
      <c r="E36" s="11"/>
      <c r="F36" s="11"/>
      <c r="G36" s="11">
        <f t="shared" ref="G36:G62" si="6">F36</f>
        <v>0</v>
      </c>
      <c r="H36" s="11"/>
      <c r="I36" s="83"/>
      <c r="J36" s="83"/>
      <c r="K36" s="91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</row>
    <row r="37" spans="1:58" x14ac:dyDescent="0.25">
      <c r="A37" s="54">
        <v>3293</v>
      </c>
      <c r="B37" s="55"/>
      <c r="C37" s="56"/>
      <c r="D37" s="26" t="s">
        <v>78</v>
      </c>
      <c r="E37" s="11"/>
      <c r="F37" s="11"/>
      <c r="G37" s="11">
        <f t="shared" si="6"/>
        <v>0</v>
      </c>
      <c r="H37" s="11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</row>
    <row r="38" spans="1:58" x14ac:dyDescent="0.25">
      <c r="A38" s="54">
        <v>3294</v>
      </c>
      <c r="B38" s="55"/>
      <c r="C38" s="56"/>
      <c r="D38" s="26" t="s">
        <v>79</v>
      </c>
      <c r="E38" s="11"/>
      <c r="F38" s="11"/>
      <c r="G38" s="11">
        <v>115</v>
      </c>
      <c r="H38" s="11"/>
      <c r="I38" s="83"/>
      <c r="J38" s="83"/>
      <c r="K38" s="91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</row>
    <row r="39" spans="1:58" x14ac:dyDescent="0.25">
      <c r="A39" s="54">
        <v>3295</v>
      </c>
      <c r="B39" s="55"/>
      <c r="C39" s="56"/>
      <c r="D39" s="26" t="s">
        <v>80</v>
      </c>
      <c r="E39" s="11"/>
      <c r="F39" s="11"/>
      <c r="G39" s="11">
        <v>0</v>
      </c>
      <c r="H39" s="11"/>
      <c r="I39" s="83"/>
      <c r="J39" s="83"/>
      <c r="K39" s="91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</row>
    <row r="40" spans="1:58" ht="26.25" x14ac:dyDescent="0.25">
      <c r="A40" s="54">
        <v>3299</v>
      </c>
      <c r="B40" s="55"/>
      <c r="C40" s="56"/>
      <c r="D40" s="26" t="s">
        <v>75</v>
      </c>
      <c r="E40" s="11"/>
      <c r="F40" s="11"/>
      <c r="G40" s="11">
        <v>413.38</v>
      </c>
      <c r="H40" s="11"/>
      <c r="I40" s="83"/>
      <c r="J40" s="83"/>
      <c r="K40" s="91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</row>
    <row r="41" spans="1:58" x14ac:dyDescent="0.25">
      <c r="A41" s="299">
        <v>34</v>
      </c>
      <c r="B41" s="299"/>
      <c r="C41" s="299"/>
      <c r="D41" s="31" t="s">
        <v>89</v>
      </c>
      <c r="E41" s="6">
        <v>1459.95</v>
      </c>
      <c r="F41" s="6">
        <v>1459.95</v>
      </c>
      <c r="G41" s="6">
        <f>G42</f>
        <v>1459.95</v>
      </c>
      <c r="H41" s="6">
        <f t="shared" si="0"/>
        <v>100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</row>
    <row r="42" spans="1:58" ht="25.5" x14ac:dyDescent="0.25">
      <c r="A42" s="54">
        <v>3431</v>
      </c>
      <c r="B42" s="55"/>
      <c r="C42" s="56"/>
      <c r="D42" s="35" t="s">
        <v>91</v>
      </c>
      <c r="E42" s="11"/>
      <c r="F42" s="11"/>
      <c r="G42" s="11">
        <v>1459.95</v>
      </c>
      <c r="H42" s="11"/>
      <c r="I42" s="83"/>
      <c r="J42" s="83"/>
      <c r="K42" s="91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</row>
    <row r="43" spans="1:58" ht="38.25" x14ac:dyDescent="0.25">
      <c r="A43" s="294" t="s">
        <v>133</v>
      </c>
      <c r="B43" s="294"/>
      <c r="C43" s="294"/>
      <c r="D43" s="51" t="s">
        <v>198</v>
      </c>
      <c r="E43" s="52">
        <f>E45</f>
        <v>13868.93</v>
      </c>
      <c r="F43" s="52">
        <f>F45</f>
        <v>13880</v>
      </c>
      <c r="G43" s="52">
        <f>G45</f>
        <v>13880</v>
      </c>
      <c r="H43" s="52">
        <f t="shared" si="0"/>
        <v>100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</row>
    <row r="44" spans="1:58" ht="15" customHeight="1" x14ac:dyDescent="0.25">
      <c r="A44" s="293" t="s">
        <v>132</v>
      </c>
      <c r="B44" s="293"/>
      <c r="C44" s="293"/>
      <c r="D44" s="53" t="s">
        <v>39</v>
      </c>
      <c r="E44" s="12">
        <f t="shared" ref="E44:G44" si="7">E43</f>
        <v>13868.93</v>
      </c>
      <c r="F44" s="12">
        <f t="shared" si="7"/>
        <v>13880</v>
      </c>
      <c r="G44" s="12">
        <f t="shared" si="7"/>
        <v>13880</v>
      </c>
      <c r="H44" s="12">
        <f t="shared" si="0"/>
        <v>100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</row>
    <row r="45" spans="1:58" ht="15" customHeight="1" x14ac:dyDescent="0.25">
      <c r="A45" s="57">
        <v>32</v>
      </c>
      <c r="B45" s="58"/>
      <c r="C45" s="59"/>
      <c r="D45" s="28" t="s">
        <v>52</v>
      </c>
      <c r="E45" s="6">
        <v>13868.93</v>
      </c>
      <c r="F45" s="6">
        <v>13880</v>
      </c>
      <c r="G45" s="6">
        <f>SUM(G46:G47)</f>
        <v>13880</v>
      </c>
      <c r="H45" s="6">
        <f t="shared" si="0"/>
        <v>100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</row>
    <row r="46" spans="1:58" ht="26.25" x14ac:dyDescent="0.25">
      <c r="A46" s="54">
        <v>3224</v>
      </c>
      <c r="B46" s="60"/>
      <c r="C46" s="61"/>
      <c r="D46" s="26" t="s">
        <v>62</v>
      </c>
      <c r="E46" s="11"/>
      <c r="F46" s="11"/>
      <c r="G46" s="11">
        <v>5326.44</v>
      </c>
      <c r="H46" s="11"/>
      <c r="I46" s="83"/>
      <c r="J46" s="83"/>
      <c r="K46" s="91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</row>
    <row r="47" spans="1:58" ht="26.25" x14ac:dyDescent="0.25">
      <c r="A47" s="54">
        <v>3232</v>
      </c>
      <c r="B47" s="60"/>
      <c r="C47" s="61"/>
      <c r="D47" s="26" t="s">
        <v>67</v>
      </c>
      <c r="E47" s="11"/>
      <c r="F47" s="11"/>
      <c r="G47" s="11">
        <v>8553.56</v>
      </c>
      <c r="H47" s="11"/>
      <c r="I47" s="83"/>
      <c r="J47" s="83"/>
      <c r="K47" s="91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</row>
    <row r="48" spans="1:58" x14ac:dyDescent="0.25">
      <c r="A48" s="294" t="s">
        <v>246</v>
      </c>
      <c r="B48" s="294"/>
      <c r="C48" s="294"/>
      <c r="D48" s="51" t="s">
        <v>247</v>
      </c>
      <c r="E48" s="52">
        <f>E51</f>
        <v>0</v>
      </c>
      <c r="F48" s="52">
        <f>F50</f>
        <v>17104</v>
      </c>
      <c r="G48" s="52">
        <f>G50</f>
        <v>17104</v>
      </c>
      <c r="H48" s="52">
        <f t="shared" si="0"/>
        <v>100</v>
      </c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</row>
    <row r="49" spans="1:58" ht="15" customHeight="1" x14ac:dyDescent="0.25">
      <c r="A49" s="293" t="s">
        <v>132</v>
      </c>
      <c r="B49" s="293"/>
      <c r="C49" s="293"/>
      <c r="D49" s="53" t="s">
        <v>39</v>
      </c>
      <c r="E49" s="12">
        <f t="shared" ref="E49:G49" si="8">E48</f>
        <v>0</v>
      </c>
      <c r="F49" s="12">
        <f t="shared" si="8"/>
        <v>17104</v>
      </c>
      <c r="G49" s="12">
        <f t="shared" si="8"/>
        <v>17104</v>
      </c>
      <c r="H49" s="12">
        <f t="shared" si="0"/>
        <v>100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</row>
    <row r="50" spans="1:58" ht="15" customHeight="1" x14ac:dyDescent="0.25">
      <c r="A50" s="57">
        <v>32</v>
      </c>
      <c r="B50" s="58"/>
      <c r="C50" s="59"/>
      <c r="D50" s="28" t="s">
        <v>52</v>
      </c>
      <c r="E50" s="6">
        <v>0</v>
      </c>
      <c r="F50" s="6">
        <v>17104</v>
      </c>
      <c r="G50" s="6">
        <f>G51</f>
        <v>17104</v>
      </c>
      <c r="H50" s="6">
        <f t="shared" si="0"/>
        <v>100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</row>
    <row r="51" spans="1:58" x14ac:dyDescent="0.25">
      <c r="A51" s="54">
        <v>3223</v>
      </c>
      <c r="B51" s="55"/>
      <c r="C51" s="56"/>
      <c r="D51" s="32" t="s">
        <v>61</v>
      </c>
      <c r="E51" s="11"/>
      <c r="F51" s="11"/>
      <c r="G51" s="11">
        <v>17104</v>
      </c>
      <c r="H51" s="11"/>
      <c r="I51" s="83"/>
      <c r="J51" s="83"/>
      <c r="K51" s="91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</row>
    <row r="52" spans="1:58" ht="25.5" x14ac:dyDescent="0.25">
      <c r="A52" s="295" t="s">
        <v>134</v>
      </c>
      <c r="B52" s="295"/>
      <c r="C52" s="295"/>
      <c r="D52" s="49" t="s">
        <v>135</v>
      </c>
      <c r="E52" s="50">
        <f>E53+E64+E71+E79+E83+E92+E101+E110+E75</f>
        <v>23693.07</v>
      </c>
      <c r="F52" s="50">
        <f t="shared" ref="F52" si="9">F53+F64+F71+F79+F83+F92+F101+F110+F75</f>
        <v>54923.41</v>
      </c>
      <c r="G52" s="50">
        <f>G53+G64+G71+G79+G83+G92+G101+G110+G75</f>
        <v>55523.409999999996</v>
      </c>
      <c r="H52" s="50">
        <f t="shared" si="0"/>
        <v>101.09243034982714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</row>
    <row r="53" spans="1:58" ht="14.25" customHeight="1" x14ac:dyDescent="0.25">
      <c r="A53" s="292" t="s">
        <v>136</v>
      </c>
      <c r="B53" s="292"/>
      <c r="C53" s="292"/>
      <c r="D53" s="62" t="s">
        <v>137</v>
      </c>
      <c r="E53" s="63">
        <f>E55</f>
        <v>1990.85</v>
      </c>
      <c r="F53" s="63">
        <f t="shared" ref="F53:G53" si="10">F55</f>
        <v>1810.46</v>
      </c>
      <c r="G53" s="63">
        <f t="shared" si="10"/>
        <v>1810.46</v>
      </c>
      <c r="H53" s="63">
        <f t="shared" si="0"/>
        <v>100</v>
      </c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</row>
    <row r="54" spans="1:58" ht="15" customHeight="1" x14ac:dyDescent="0.25">
      <c r="A54" s="293" t="s">
        <v>132</v>
      </c>
      <c r="B54" s="293"/>
      <c r="C54" s="293"/>
      <c r="D54" s="53" t="s">
        <v>39</v>
      </c>
      <c r="E54" s="12">
        <f>E55</f>
        <v>1990.85</v>
      </c>
      <c r="F54" s="12">
        <f t="shared" ref="F54:G54" si="11">F55</f>
        <v>1810.46</v>
      </c>
      <c r="G54" s="12">
        <f t="shared" si="11"/>
        <v>1810.46</v>
      </c>
      <c r="H54" s="12">
        <f t="shared" si="0"/>
        <v>100</v>
      </c>
      <c r="I54" s="87"/>
      <c r="J54" s="87"/>
      <c r="K54" s="93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</row>
    <row r="55" spans="1:58" x14ac:dyDescent="0.25">
      <c r="A55" s="34">
        <v>32</v>
      </c>
      <c r="B55" s="64"/>
      <c r="C55" s="65"/>
      <c r="D55" s="31" t="s">
        <v>52</v>
      </c>
      <c r="E55" s="6">
        <v>1990.85</v>
      </c>
      <c r="F55" s="6">
        <v>1810.46</v>
      </c>
      <c r="G55" s="6">
        <f>SUM(G56:G63)</f>
        <v>1810.46</v>
      </c>
      <c r="H55" s="6">
        <f t="shared" si="0"/>
        <v>100</v>
      </c>
      <c r="I55" s="89"/>
      <c r="J55" s="89"/>
      <c r="K55" s="94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</row>
    <row r="56" spans="1:58" x14ac:dyDescent="0.25">
      <c r="A56" s="66">
        <v>3211</v>
      </c>
      <c r="B56" s="67"/>
      <c r="C56" s="68"/>
      <c r="D56" s="26" t="s">
        <v>54</v>
      </c>
      <c r="E56" s="11"/>
      <c r="F56" s="11"/>
      <c r="G56" s="11">
        <f t="shared" si="6"/>
        <v>0</v>
      </c>
      <c r="H56" s="11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</row>
    <row r="57" spans="1:58" x14ac:dyDescent="0.25">
      <c r="A57" s="66">
        <v>3213</v>
      </c>
      <c r="B57" s="67"/>
      <c r="C57" s="68"/>
      <c r="D57" s="26" t="s">
        <v>56</v>
      </c>
      <c r="E57" s="11"/>
      <c r="F57" s="11"/>
      <c r="G57" s="11">
        <f t="shared" si="6"/>
        <v>0</v>
      </c>
      <c r="H57" s="11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</row>
    <row r="58" spans="1:58" ht="26.25" x14ac:dyDescent="0.25">
      <c r="A58" s="66">
        <v>3214</v>
      </c>
      <c r="B58" s="67"/>
      <c r="C58" s="68"/>
      <c r="D58" s="26" t="s">
        <v>57</v>
      </c>
      <c r="E58" s="11"/>
      <c r="F58" s="11"/>
      <c r="G58" s="11">
        <f t="shared" si="6"/>
        <v>0</v>
      </c>
      <c r="H58" s="11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</row>
    <row r="59" spans="1:58" ht="26.25" x14ac:dyDescent="0.25">
      <c r="A59" s="66">
        <v>3221</v>
      </c>
      <c r="B59" s="67"/>
      <c r="C59" s="68"/>
      <c r="D59" s="26" t="s">
        <v>59</v>
      </c>
      <c r="E59" s="11"/>
      <c r="F59" s="11"/>
      <c r="G59" s="11">
        <f t="shared" si="6"/>
        <v>0</v>
      </c>
      <c r="H59" s="11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</row>
    <row r="60" spans="1:58" x14ac:dyDescent="0.25">
      <c r="A60" s="66">
        <v>3222</v>
      </c>
      <c r="B60" s="67"/>
      <c r="C60" s="68"/>
      <c r="D60" s="26" t="s">
        <v>60</v>
      </c>
      <c r="E60" s="11"/>
      <c r="F60" s="11"/>
      <c r="G60" s="11">
        <f t="shared" si="6"/>
        <v>0</v>
      </c>
      <c r="H60" s="11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</row>
    <row r="61" spans="1:58" x14ac:dyDescent="0.25">
      <c r="A61" s="66">
        <v>3225</v>
      </c>
      <c r="B61" s="67"/>
      <c r="C61" s="68"/>
      <c r="D61" s="26" t="s">
        <v>82</v>
      </c>
      <c r="E61" s="11"/>
      <c r="F61" s="11"/>
      <c r="G61" s="11">
        <f t="shared" si="6"/>
        <v>0</v>
      </c>
      <c r="H61" s="11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</row>
    <row r="62" spans="1:58" x14ac:dyDescent="0.25">
      <c r="A62" s="66">
        <v>3237</v>
      </c>
      <c r="B62" s="67"/>
      <c r="C62" s="68"/>
      <c r="D62" s="26" t="s">
        <v>72</v>
      </c>
      <c r="E62" s="11"/>
      <c r="F62" s="11"/>
      <c r="G62" s="11">
        <f t="shared" si="6"/>
        <v>0</v>
      </c>
      <c r="H62" s="11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</row>
    <row r="63" spans="1:58" ht="26.25" x14ac:dyDescent="0.25">
      <c r="A63" s="66">
        <v>3299</v>
      </c>
      <c r="B63" s="67"/>
      <c r="C63" s="68"/>
      <c r="D63" s="26" t="s">
        <v>75</v>
      </c>
      <c r="E63" s="11"/>
      <c r="F63" s="11"/>
      <c r="G63" s="11">
        <v>1810.46</v>
      </c>
      <c r="H63" s="11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</row>
    <row r="64" spans="1:58" x14ac:dyDescent="0.25">
      <c r="A64" s="292" t="s">
        <v>138</v>
      </c>
      <c r="B64" s="292"/>
      <c r="C64" s="292"/>
      <c r="D64" s="62" t="s">
        <v>139</v>
      </c>
      <c r="E64" s="63">
        <f>E66</f>
        <v>1061.78</v>
      </c>
      <c r="F64" s="63">
        <f t="shared" ref="F64" si="12">F66</f>
        <v>3084.87</v>
      </c>
      <c r="G64" s="63">
        <f>G66+G69</f>
        <v>3084.87</v>
      </c>
      <c r="H64" s="63">
        <f t="shared" si="0"/>
        <v>100</v>
      </c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</row>
    <row r="65" spans="1:58" ht="15" customHeight="1" x14ac:dyDescent="0.25">
      <c r="A65" s="293" t="s">
        <v>132</v>
      </c>
      <c r="B65" s="293"/>
      <c r="C65" s="293"/>
      <c r="D65" s="53" t="s">
        <v>39</v>
      </c>
      <c r="E65" s="12">
        <f t="shared" ref="E65:G65" si="13">E64</f>
        <v>1061.78</v>
      </c>
      <c r="F65" s="12">
        <f t="shared" si="13"/>
        <v>3084.87</v>
      </c>
      <c r="G65" s="12">
        <f t="shared" si="13"/>
        <v>3084.87</v>
      </c>
      <c r="H65" s="12">
        <f t="shared" si="0"/>
        <v>100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</row>
    <row r="66" spans="1:58" x14ac:dyDescent="0.25">
      <c r="A66" s="34">
        <v>32</v>
      </c>
      <c r="B66" s="64"/>
      <c r="C66" s="65"/>
      <c r="D66" s="28" t="s">
        <v>52</v>
      </c>
      <c r="E66" s="6">
        <v>1061.78</v>
      </c>
      <c r="F66" s="6">
        <v>3084.87</v>
      </c>
      <c r="G66" s="6">
        <f>SUM(G67:G68)</f>
        <v>2844.87</v>
      </c>
      <c r="H66" s="6">
        <f t="shared" si="0"/>
        <v>92.220093553375023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</row>
    <row r="67" spans="1:58" ht="26.25" x14ac:dyDescent="0.25">
      <c r="A67" s="66">
        <v>3291</v>
      </c>
      <c r="B67" s="67"/>
      <c r="C67" s="68"/>
      <c r="D67" s="26" t="s">
        <v>76</v>
      </c>
      <c r="E67" s="11"/>
      <c r="F67" s="11"/>
      <c r="G67" s="11">
        <v>937.92</v>
      </c>
      <c r="H67" s="11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</row>
    <row r="68" spans="1:58" ht="26.25" x14ac:dyDescent="0.25">
      <c r="A68" s="66">
        <v>3299</v>
      </c>
      <c r="B68" s="67"/>
      <c r="C68" s="68"/>
      <c r="D68" s="26" t="s">
        <v>75</v>
      </c>
      <c r="E68" s="11"/>
      <c r="F68" s="11"/>
      <c r="G68" s="11">
        <v>1906.95</v>
      </c>
      <c r="H68" s="11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</row>
    <row r="69" spans="1:58" ht="26.25" x14ac:dyDescent="0.25">
      <c r="A69" s="34">
        <v>36</v>
      </c>
      <c r="B69" s="64"/>
      <c r="C69" s="65"/>
      <c r="D69" s="28" t="s">
        <v>252</v>
      </c>
      <c r="E69" s="6">
        <v>1061.78</v>
      </c>
      <c r="F69" s="6">
        <v>0</v>
      </c>
      <c r="G69" s="6">
        <f>G70</f>
        <v>240</v>
      </c>
      <c r="H69" s="6">
        <v>0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</row>
    <row r="70" spans="1:58" ht="31.5" customHeight="1" x14ac:dyDescent="0.25">
      <c r="A70" s="66">
        <v>3691</v>
      </c>
      <c r="B70" s="67"/>
      <c r="C70" s="68"/>
      <c r="D70" s="36" t="s">
        <v>253</v>
      </c>
      <c r="E70" s="11"/>
      <c r="F70" s="11"/>
      <c r="G70" s="11">
        <v>240</v>
      </c>
      <c r="H70" s="11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</row>
    <row r="71" spans="1:58" x14ac:dyDescent="0.25">
      <c r="A71" s="292" t="s">
        <v>140</v>
      </c>
      <c r="B71" s="292"/>
      <c r="C71" s="292"/>
      <c r="D71" s="62" t="s">
        <v>141</v>
      </c>
      <c r="E71" s="63">
        <f>E73</f>
        <v>663.61</v>
      </c>
      <c r="F71" s="63">
        <f t="shared" ref="F71:G71" si="14">F73</f>
        <v>663.61</v>
      </c>
      <c r="G71" s="63">
        <f t="shared" si="14"/>
        <v>663.61</v>
      </c>
      <c r="H71" s="63">
        <f t="shared" si="0"/>
        <v>100</v>
      </c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</row>
    <row r="72" spans="1:58" ht="15" customHeight="1" x14ac:dyDescent="0.25">
      <c r="A72" s="293" t="s">
        <v>132</v>
      </c>
      <c r="B72" s="293"/>
      <c r="C72" s="293"/>
      <c r="D72" s="53" t="s">
        <v>39</v>
      </c>
      <c r="E72" s="12">
        <f t="shared" ref="E72:G72" si="15">E71</f>
        <v>663.61</v>
      </c>
      <c r="F72" s="12">
        <f t="shared" si="15"/>
        <v>663.61</v>
      </c>
      <c r="G72" s="12">
        <f t="shared" si="15"/>
        <v>663.61</v>
      </c>
      <c r="H72" s="12">
        <f t="shared" si="0"/>
        <v>100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</row>
    <row r="73" spans="1:58" x14ac:dyDescent="0.25">
      <c r="A73" s="34" t="s">
        <v>142</v>
      </c>
      <c r="B73" s="64"/>
      <c r="C73" s="65"/>
      <c r="D73" s="29" t="s">
        <v>52</v>
      </c>
      <c r="E73" s="6">
        <v>663.61</v>
      </c>
      <c r="F73" s="6">
        <v>663.61</v>
      </c>
      <c r="G73" s="6">
        <f>G74</f>
        <v>663.61</v>
      </c>
      <c r="H73" s="6">
        <f t="shared" ref="H73:H136" si="16">G73/F73*100</f>
        <v>100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</row>
    <row r="74" spans="1:58" ht="24" x14ac:dyDescent="0.25">
      <c r="A74" s="66" t="s">
        <v>143</v>
      </c>
      <c r="B74" s="67"/>
      <c r="C74" s="68"/>
      <c r="D74" s="30" t="s">
        <v>75</v>
      </c>
      <c r="E74" s="11"/>
      <c r="F74" s="11"/>
      <c r="G74" s="11">
        <v>663.61</v>
      </c>
      <c r="H74" s="11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</row>
    <row r="75" spans="1:58" ht="25.5" x14ac:dyDescent="0.25">
      <c r="A75" s="292" t="s">
        <v>248</v>
      </c>
      <c r="B75" s="292"/>
      <c r="C75" s="292"/>
      <c r="D75" s="62" t="s">
        <v>249</v>
      </c>
      <c r="E75" s="63">
        <f>E77</f>
        <v>0</v>
      </c>
      <c r="F75" s="63">
        <f t="shared" ref="F75:G75" si="17">F77</f>
        <v>100</v>
      </c>
      <c r="G75" s="63">
        <f t="shared" si="17"/>
        <v>100</v>
      </c>
      <c r="H75" s="63">
        <f t="shared" si="16"/>
        <v>100</v>
      </c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</row>
    <row r="76" spans="1:58" ht="15" customHeight="1" x14ac:dyDescent="0.25">
      <c r="A76" s="293" t="s">
        <v>132</v>
      </c>
      <c r="B76" s="293"/>
      <c r="C76" s="293"/>
      <c r="D76" s="53" t="s">
        <v>39</v>
      </c>
      <c r="E76" s="12">
        <f t="shared" ref="E76:G76" si="18">E75</f>
        <v>0</v>
      </c>
      <c r="F76" s="12">
        <f t="shared" si="18"/>
        <v>100</v>
      </c>
      <c r="G76" s="12">
        <f t="shared" si="18"/>
        <v>100</v>
      </c>
      <c r="H76" s="12">
        <f t="shared" si="16"/>
        <v>100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</row>
    <row r="77" spans="1:58" x14ac:dyDescent="0.25">
      <c r="A77" s="34" t="s">
        <v>142</v>
      </c>
      <c r="B77" s="64"/>
      <c r="C77" s="65"/>
      <c r="D77" s="29" t="s">
        <v>52</v>
      </c>
      <c r="E77" s="6">
        <v>0</v>
      </c>
      <c r="F77" s="6">
        <v>100</v>
      </c>
      <c r="G77" s="6">
        <f>G78</f>
        <v>100</v>
      </c>
      <c r="H77" s="6">
        <f t="shared" si="16"/>
        <v>100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</row>
    <row r="78" spans="1:58" x14ac:dyDescent="0.25">
      <c r="A78" s="66">
        <v>3237</v>
      </c>
      <c r="B78" s="67"/>
      <c r="C78" s="68"/>
      <c r="D78" s="26" t="s">
        <v>72</v>
      </c>
      <c r="E78" s="11"/>
      <c r="F78" s="11"/>
      <c r="G78" s="11">
        <v>100</v>
      </c>
      <c r="H78" s="11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</row>
    <row r="79" spans="1:58" x14ac:dyDescent="0.25">
      <c r="A79" s="292" t="s">
        <v>145</v>
      </c>
      <c r="B79" s="292"/>
      <c r="C79" s="292"/>
      <c r="D79" s="69" t="s">
        <v>146</v>
      </c>
      <c r="E79" s="63">
        <f>E81</f>
        <v>519.34</v>
      </c>
      <c r="F79" s="63">
        <f t="shared" ref="F79:G79" si="19">F81</f>
        <v>530.88</v>
      </c>
      <c r="G79" s="63">
        <f t="shared" si="19"/>
        <v>530.88</v>
      </c>
      <c r="H79" s="63">
        <f t="shared" si="16"/>
        <v>100</v>
      </c>
      <c r="I79" s="92"/>
      <c r="J79" s="92"/>
      <c r="K79" s="18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</row>
    <row r="80" spans="1:58" ht="15" customHeight="1" x14ac:dyDescent="0.25">
      <c r="A80" s="293" t="s">
        <v>132</v>
      </c>
      <c r="B80" s="293"/>
      <c r="C80" s="293"/>
      <c r="D80" s="53" t="s">
        <v>39</v>
      </c>
      <c r="E80" s="12">
        <f t="shared" ref="E80:G80" si="20">E79</f>
        <v>519.34</v>
      </c>
      <c r="F80" s="12">
        <f t="shared" si="20"/>
        <v>530.88</v>
      </c>
      <c r="G80" s="12">
        <f t="shared" si="20"/>
        <v>530.88</v>
      </c>
      <c r="H80" s="12">
        <f t="shared" si="16"/>
        <v>100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</row>
    <row r="81" spans="1:58" x14ac:dyDescent="0.25">
      <c r="A81" s="34">
        <v>32</v>
      </c>
      <c r="B81" s="64"/>
      <c r="C81" s="65"/>
      <c r="D81" s="28" t="s">
        <v>52</v>
      </c>
      <c r="E81" s="6">
        <v>519.34</v>
      </c>
      <c r="F81" s="6">
        <v>530.88</v>
      </c>
      <c r="G81" s="6">
        <f>G82</f>
        <v>530.88</v>
      </c>
      <c r="H81" s="6">
        <f t="shared" si="16"/>
        <v>100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</row>
    <row r="82" spans="1:58" x14ac:dyDescent="0.25">
      <c r="A82" s="66">
        <v>3237</v>
      </c>
      <c r="B82" s="67"/>
      <c r="C82" s="68"/>
      <c r="D82" s="26" t="s">
        <v>72</v>
      </c>
      <c r="E82" s="11"/>
      <c r="F82" s="11"/>
      <c r="G82" s="11">
        <v>530.88</v>
      </c>
      <c r="H82" s="11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</row>
    <row r="83" spans="1:58" ht="15" customHeight="1" x14ac:dyDescent="0.25">
      <c r="A83" s="292" t="s">
        <v>147</v>
      </c>
      <c r="B83" s="292"/>
      <c r="C83" s="292"/>
      <c r="D83" s="69" t="s">
        <v>148</v>
      </c>
      <c r="E83" s="63">
        <f>E85+E89</f>
        <v>0</v>
      </c>
      <c r="F83" s="63">
        <f t="shared" ref="F83:G83" si="21">F85+F89</f>
        <v>0</v>
      </c>
      <c r="G83" s="63">
        <f t="shared" si="21"/>
        <v>0</v>
      </c>
      <c r="H83" s="63">
        <v>0</v>
      </c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</row>
    <row r="84" spans="1:58" x14ac:dyDescent="0.25">
      <c r="A84" s="293" t="s">
        <v>132</v>
      </c>
      <c r="B84" s="293"/>
      <c r="C84" s="293"/>
      <c r="D84" s="53" t="s">
        <v>39</v>
      </c>
      <c r="E84" s="12">
        <f t="shared" ref="E84:G84" si="22">E83</f>
        <v>0</v>
      </c>
      <c r="F84" s="12">
        <f t="shared" si="22"/>
        <v>0</v>
      </c>
      <c r="G84" s="12">
        <f t="shared" si="22"/>
        <v>0</v>
      </c>
      <c r="H84" s="12">
        <v>0</v>
      </c>
      <c r="I84" s="87"/>
      <c r="J84" s="87"/>
      <c r="K84" s="93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</row>
    <row r="85" spans="1:58" x14ac:dyDescent="0.25">
      <c r="A85" s="34">
        <v>31</v>
      </c>
      <c r="B85" s="64"/>
      <c r="C85" s="65"/>
      <c r="D85" s="28" t="s">
        <v>43</v>
      </c>
      <c r="E85" s="6">
        <v>0</v>
      </c>
      <c r="F85" s="6">
        <v>0</v>
      </c>
      <c r="G85" s="6">
        <f>SUM(G86:G88)</f>
        <v>0</v>
      </c>
      <c r="H85" s="6">
        <v>0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</row>
    <row r="86" spans="1:58" x14ac:dyDescent="0.25">
      <c r="A86" s="66">
        <v>3111</v>
      </c>
      <c r="B86" s="67"/>
      <c r="C86" s="68"/>
      <c r="D86" s="26" t="s">
        <v>45</v>
      </c>
      <c r="E86" s="11"/>
      <c r="F86" s="11"/>
      <c r="G86" s="11">
        <f t="shared" ref="G86:G91" si="23">F86</f>
        <v>0</v>
      </c>
      <c r="H86" s="11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</row>
    <row r="87" spans="1:58" x14ac:dyDescent="0.25">
      <c r="A87" s="66">
        <v>3121</v>
      </c>
      <c r="B87" s="67"/>
      <c r="C87" s="68"/>
      <c r="D87" s="26" t="s">
        <v>46</v>
      </c>
      <c r="E87" s="11"/>
      <c r="F87" s="11"/>
      <c r="G87" s="11">
        <f t="shared" si="23"/>
        <v>0</v>
      </c>
      <c r="H87" s="11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</row>
    <row r="88" spans="1:58" ht="26.25" x14ac:dyDescent="0.25">
      <c r="A88" s="66">
        <v>3132</v>
      </c>
      <c r="B88" s="67"/>
      <c r="C88" s="68"/>
      <c r="D88" s="26" t="s">
        <v>48</v>
      </c>
      <c r="E88" s="11"/>
      <c r="F88" s="11"/>
      <c r="G88" s="11">
        <f t="shared" si="23"/>
        <v>0</v>
      </c>
      <c r="H88" s="11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</row>
    <row r="89" spans="1:58" x14ac:dyDescent="0.25">
      <c r="A89" s="34">
        <v>32</v>
      </c>
      <c r="B89" s="64"/>
      <c r="C89" s="65"/>
      <c r="D89" s="28" t="s">
        <v>52</v>
      </c>
      <c r="E89" s="6">
        <v>0</v>
      </c>
      <c r="F89" s="6">
        <v>0</v>
      </c>
      <c r="G89" s="6">
        <f>SUM(G90:G91)</f>
        <v>0</v>
      </c>
      <c r="H89" s="6">
        <v>0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</row>
    <row r="90" spans="1:58" x14ac:dyDescent="0.25">
      <c r="A90" s="66">
        <v>3211</v>
      </c>
      <c r="B90" s="67"/>
      <c r="C90" s="68"/>
      <c r="D90" s="26" t="s">
        <v>54</v>
      </c>
      <c r="E90" s="11"/>
      <c r="F90" s="11"/>
      <c r="G90" s="11">
        <f t="shared" si="23"/>
        <v>0</v>
      </c>
      <c r="H90" s="11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</row>
    <row r="91" spans="1:58" ht="26.25" x14ac:dyDescent="0.25">
      <c r="A91" s="66">
        <v>3212</v>
      </c>
      <c r="B91" s="67"/>
      <c r="C91" s="68"/>
      <c r="D91" s="26" t="s">
        <v>144</v>
      </c>
      <c r="E91" s="11"/>
      <c r="F91" s="11"/>
      <c r="G91" s="11">
        <f t="shared" si="23"/>
        <v>0</v>
      </c>
      <c r="H91" s="11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</row>
    <row r="92" spans="1:58" ht="15" customHeight="1" x14ac:dyDescent="0.25">
      <c r="A92" s="292" t="s">
        <v>149</v>
      </c>
      <c r="B92" s="292"/>
      <c r="C92" s="292"/>
      <c r="D92" s="69" t="s">
        <v>150</v>
      </c>
      <c r="E92" s="63">
        <f>E94+E98</f>
        <v>13620.24</v>
      </c>
      <c r="F92" s="63">
        <f t="shared" ref="F92:G92" si="24">F94+F98</f>
        <v>24296.29</v>
      </c>
      <c r="G92" s="63">
        <f t="shared" si="24"/>
        <v>24296.29</v>
      </c>
      <c r="H92" s="63">
        <f t="shared" si="16"/>
        <v>100</v>
      </c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</row>
    <row r="93" spans="1:58" ht="15" customHeight="1" x14ac:dyDescent="0.25">
      <c r="A93" s="293" t="s">
        <v>132</v>
      </c>
      <c r="B93" s="293"/>
      <c r="C93" s="293"/>
      <c r="D93" s="53" t="s">
        <v>39</v>
      </c>
      <c r="E93" s="12">
        <f t="shared" ref="E93:G93" si="25">E92</f>
        <v>13620.24</v>
      </c>
      <c r="F93" s="12">
        <f t="shared" si="25"/>
        <v>24296.29</v>
      </c>
      <c r="G93" s="12">
        <f t="shared" si="25"/>
        <v>24296.29</v>
      </c>
      <c r="H93" s="12">
        <f t="shared" si="16"/>
        <v>100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</row>
    <row r="94" spans="1:58" x14ac:dyDescent="0.25">
      <c r="A94" s="34">
        <v>31</v>
      </c>
      <c r="B94" s="64"/>
      <c r="C94" s="65"/>
      <c r="D94" s="28" t="s">
        <v>43</v>
      </c>
      <c r="E94" s="6">
        <v>12412.46</v>
      </c>
      <c r="F94" s="6">
        <v>23032.79</v>
      </c>
      <c r="G94" s="6">
        <f>SUM(G95:G97)</f>
        <v>23032.79</v>
      </c>
      <c r="H94" s="6">
        <f t="shared" si="16"/>
        <v>100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</row>
    <row r="95" spans="1:58" x14ac:dyDescent="0.25">
      <c r="A95" s="66">
        <v>3111</v>
      </c>
      <c r="B95" s="67"/>
      <c r="C95" s="68"/>
      <c r="D95" s="26" t="s">
        <v>45</v>
      </c>
      <c r="E95" s="11"/>
      <c r="F95" s="11"/>
      <c r="G95" s="11">
        <v>18483.07</v>
      </c>
      <c r="H95" s="11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</row>
    <row r="96" spans="1:58" x14ac:dyDescent="0.25">
      <c r="A96" s="66">
        <v>3121</v>
      </c>
      <c r="B96" s="67"/>
      <c r="C96" s="68"/>
      <c r="D96" s="26" t="s">
        <v>46</v>
      </c>
      <c r="E96" s="11"/>
      <c r="F96" s="11"/>
      <c r="G96" s="11">
        <v>1500</v>
      </c>
      <c r="H96" s="11"/>
      <c r="I96" s="83"/>
      <c r="J96" s="83"/>
      <c r="K96" s="83"/>
      <c r="L96" s="91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</row>
    <row r="97" spans="1:58" ht="26.25" x14ac:dyDescent="0.25">
      <c r="A97" s="66">
        <v>3132</v>
      </c>
      <c r="B97" s="67"/>
      <c r="C97" s="68"/>
      <c r="D97" s="26" t="s">
        <v>48</v>
      </c>
      <c r="E97" s="11"/>
      <c r="F97" s="11"/>
      <c r="G97" s="11">
        <v>3049.72</v>
      </c>
      <c r="H97" s="11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</row>
    <row r="98" spans="1:58" x14ac:dyDescent="0.25">
      <c r="A98" s="34">
        <v>32</v>
      </c>
      <c r="B98" s="64"/>
      <c r="C98" s="65"/>
      <c r="D98" s="28" t="s">
        <v>52</v>
      </c>
      <c r="E98" s="6">
        <v>1207.78</v>
      </c>
      <c r="F98" s="6">
        <v>1263.5</v>
      </c>
      <c r="G98" s="6">
        <f>SUM(G99:G100)</f>
        <v>1263.5</v>
      </c>
      <c r="H98" s="6">
        <f t="shared" si="16"/>
        <v>100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</row>
    <row r="99" spans="1:58" x14ac:dyDescent="0.25">
      <c r="A99" s="66">
        <v>3211</v>
      </c>
      <c r="B99" s="67"/>
      <c r="C99" s="68"/>
      <c r="D99" s="26" t="s">
        <v>54</v>
      </c>
      <c r="E99" s="11"/>
      <c r="F99" s="11"/>
      <c r="G99" s="11">
        <v>53.1</v>
      </c>
      <c r="H99" s="11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</row>
    <row r="100" spans="1:58" ht="26.25" x14ac:dyDescent="0.25">
      <c r="A100" s="66">
        <v>3212</v>
      </c>
      <c r="B100" s="67"/>
      <c r="C100" s="68"/>
      <c r="D100" s="26" t="s">
        <v>144</v>
      </c>
      <c r="E100" s="11"/>
      <c r="F100" s="11"/>
      <c r="G100" s="11">
        <v>1210.4000000000001</v>
      </c>
      <c r="H100" s="11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</row>
    <row r="101" spans="1:58" ht="15" customHeight="1" x14ac:dyDescent="0.25">
      <c r="A101" s="292" t="s">
        <v>151</v>
      </c>
      <c r="B101" s="292"/>
      <c r="C101" s="292"/>
      <c r="D101" s="69" t="s">
        <v>152</v>
      </c>
      <c r="E101" s="63">
        <f>E103+E107</f>
        <v>5837.25</v>
      </c>
      <c r="F101" s="63">
        <f t="shared" ref="F101:G101" si="26">F103+F107</f>
        <v>24437.3</v>
      </c>
      <c r="G101" s="63">
        <f t="shared" si="26"/>
        <v>25037.299999999996</v>
      </c>
      <c r="H101" s="63">
        <f t="shared" si="16"/>
        <v>102.45526306097645</v>
      </c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</row>
    <row r="102" spans="1:58" ht="15" customHeight="1" x14ac:dyDescent="0.25">
      <c r="A102" s="293" t="s">
        <v>132</v>
      </c>
      <c r="B102" s="293"/>
      <c r="C102" s="293"/>
      <c r="D102" s="53" t="s">
        <v>39</v>
      </c>
      <c r="E102" s="12">
        <f t="shared" ref="E102:G102" si="27">E101</f>
        <v>5837.25</v>
      </c>
      <c r="F102" s="12">
        <f t="shared" si="27"/>
        <v>24437.3</v>
      </c>
      <c r="G102" s="12">
        <f t="shared" si="27"/>
        <v>25037.299999999996</v>
      </c>
      <c r="H102" s="12">
        <f t="shared" si="16"/>
        <v>102.45526306097645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</row>
    <row r="103" spans="1:58" x14ac:dyDescent="0.25">
      <c r="A103" s="34">
        <v>31</v>
      </c>
      <c r="B103" s="64"/>
      <c r="C103" s="65"/>
      <c r="D103" s="28" t="s">
        <v>43</v>
      </c>
      <c r="E103" s="6">
        <v>5319.63</v>
      </c>
      <c r="F103" s="6">
        <v>23640.79</v>
      </c>
      <c r="G103" s="6">
        <f>SUM(G104:G106)</f>
        <v>24240.789999999997</v>
      </c>
      <c r="H103" s="6">
        <f t="shared" si="16"/>
        <v>102.53798625172846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</row>
    <row r="104" spans="1:58" x14ac:dyDescent="0.25">
      <c r="A104" s="66">
        <v>3111</v>
      </c>
      <c r="B104" s="67"/>
      <c r="C104" s="68"/>
      <c r="D104" s="26" t="s">
        <v>45</v>
      </c>
      <c r="E104" s="11"/>
      <c r="F104" s="11"/>
      <c r="G104" s="11">
        <v>17389.439999999999</v>
      </c>
      <c r="H104" s="11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</row>
    <row r="105" spans="1:58" x14ac:dyDescent="0.25">
      <c r="A105" s="66">
        <v>3121</v>
      </c>
      <c r="B105" s="67"/>
      <c r="C105" s="68"/>
      <c r="D105" s="26" t="s">
        <v>46</v>
      </c>
      <c r="E105" s="11"/>
      <c r="F105" s="11"/>
      <c r="G105" s="11">
        <v>3982.12</v>
      </c>
      <c r="H105" s="11"/>
      <c r="I105" s="83"/>
      <c r="J105" s="91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</row>
    <row r="106" spans="1:58" ht="26.25" x14ac:dyDescent="0.25">
      <c r="A106" s="66">
        <v>3132</v>
      </c>
      <c r="B106" s="67"/>
      <c r="C106" s="68"/>
      <c r="D106" s="26" t="s">
        <v>48</v>
      </c>
      <c r="E106" s="11"/>
      <c r="F106" s="11"/>
      <c r="G106" s="11">
        <v>2869.23</v>
      </c>
      <c r="H106" s="11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</row>
    <row r="107" spans="1:58" x14ac:dyDescent="0.25">
      <c r="A107" s="34">
        <v>32</v>
      </c>
      <c r="B107" s="64"/>
      <c r="C107" s="65"/>
      <c r="D107" s="28" t="s">
        <v>52</v>
      </c>
      <c r="E107" s="6">
        <v>517.62</v>
      </c>
      <c r="F107" s="6">
        <v>796.51</v>
      </c>
      <c r="G107" s="6">
        <f>SUM(G108:G109)</f>
        <v>796.51</v>
      </c>
      <c r="H107" s="6">
        <f t="shared" si="16"/>
        <v>100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</row>
    <row r="108" spans="1:58" x14ac:dyDescent="0.25">
      <c r="A108" s="66">
        <v>3211</v>
      </c>
      <c r="B108" s="67"/>
      <c r="C108" s="68"/>
      <c r="D108" s="26" t="s">
        <v>54</v>
      </c>
      <c r="E108" s="11"/>
      <c r="F108" s="11"/>
      <c r="G108" s="11">
        <f t="shared" ref="G108:G143" si="28">F108</f>
        <v>0</v>
      </c>
      <c r="H108" s="11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</row>
    <row r="109" spans="1:58" ht="26.25" x14ac:dyDescent="0.25">
      <c r="A109" s="66">
        <v>3212</v>
      </c>
      <c r="B109" s="67"/>
      <c r="C109" s="68"/>
      <c r="D109" s="26" t="s">
        <v>144</v>
      </c>
      <c r="E109" s="11"/>
      <c r="F109" s="11"/>
      <c r="G109" s="11">
        <v>796.51</v>
      </c>
      <c r="H109" s="11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</row>
    <row r="110" spans="1:58" ht="26.25" x14ac:dyDescent="0.25">
      <c r="A110" s="292" t="s">
        <v>153</v>
      </c>
      <c r="B110" s="292"/>
      <c r="C110" s="292"/>
      <c r="D110" s="70" t="s">
        <v>154</v>
      </c>
      <c r="E110" s="63">
        <f>E112</f>
        <v>0</v>
      </c>
      <c r="F110" s="63">
        <f t="shared" ref="F110:G110" si="29">F112</f>
        <v>0</v>
      </c>
      <c r="G110" s="63">
        <f t="shared" si="29"/>
        <v>0</v>
      </c>
      <c r="H110" s="63">
        <v>0</v>
      </c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</row>
    <row r="111" spans="1:58" x14ac:dyDescent="0.25">
      <c r="A111" s="293" t="s">
        <v>132</v>
      </c>
      <c r="B111" s="293"/>
      <c r="C111" s="293"/>
      <c r="D111" s="71" t="s">
        <v>39</v>
      </c>
      <c r="E111" s="12">
        <f t="shared" ref="E111:G111" si="30">E110</f>
        <v>0</v>
      </c>
      <c r="F111" s="12">
        <f t="shared" si="30"/>
        <v>0</v>
      </c>
      <c r="G111" s="12">
        <f t="shared" si="30"/>
        <v>0</v>
      </c>
      <c r="H111" s="12">
        <v>0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</row>
    <row r="112" spans="1:58" ht="38.25" x14ac:dyDescent="0.25">
      <c r="A112" s="34">
        <v>37</v>
      </c>
      <c r="B112" s="64"/>
      <c r="C112" s="65"/>
      <c r="D112" s="19" t="s">
        <v>93</v>
      </c>
      <c r="E112" s="6">
        <v>0</v>
      </c>
      <c r="F112" s="6">
        <v>0</v>
      </c>
      <c r="G112" s="6">
        <f>G113</f>
        <v>0</v>
      </c>
      <c r="H112" s="6">
        <v>0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</row>
    <row r="113" spans="1:58" ht="25.5" x14ac:dyDescent="0.25">
      <c r="A113" s="66">
        <v>3722</v>
      </c>
      <c r="B113" s="67"/>
      <c r="C113" s="68"/>
      <c r="D113" s="17" t="s">
        <v>95</v>
      </c>
      <c r="E113" s="11"/>
      <c r="F113" s="11"/>
      <c r="G113" s="11">
        <f t="shared" si="28"/>
        <v>0</v>
      </c>
      <c r="H113" s="11"/>
      <c r="I113" s="83"/>
      <c r="J113" s="91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</row>
    <row r="114" spans="1:58" ht="15" customHeight="1" x14ac:dyDescent="0.25">
      <c r="A114" s="295" t="s">
        <v>155</v>
      </c>
      <c r="B114" s="295"/>
      <c r="C114" s="295"/>
      <c r="D114" s="49" t="s">
        <v>156</v>
      </c>
      <c r="E114" s="50">
        <f>E115+E120+E124</f>
        <v>0</v>
      </c>
      <c r="F114" s="50">
        <f t="shared" ref="F114:G114" si="31">F115+F120+F124</f>
        <v>27656.46</v>
      </c>
      <c r="G114" s="50">
        <f t="shared" si="31"/>
        <v>27656.46</v>
      </c>
      <c r="H114" s="50">
        <f t="shared" si="16"/>
        <v>100</v>
      </c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</row>
    <row r="115" spans="1:58" ht="15" customHeight="1" x14ac:dyDescent="0.25">
      <c r="A115" s="292" t="s">
        <v>157</v>
      </c>
      <c r="B115" s="292"/>
      <c r="C115" s="292"/>
      <c r="D115" s="62" t="s">
        <v>158</v>
      </c>
      <c r="E115" s="63">
        <f>E117</f>
        <v>0</v>
      </c>
      <c r="F115" s="63">
        <f t="shared" ref="F115:G115" si="32">F117</f>
        <v>0</v>
      </c>
      <c r="G115" s="63">
        <f t="shared" si="32"/>
        <v>0</v>
      </c>
      <c r="H115" s="63">
        <v>0</v>
      </c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</row>
    <row r="116" spans="1:58" ht="15" customHeight="1" x14ac:dyDescent="0.25">
      <c r="A116" s="293" t="s">
        <v>132</v>
      </c>
      <c r="B116" s="293"/>
      <c r="C116" s="293"/>
      <c r="D116" s="53" t="s">
        <v>39</v>
      </c>
      <c r="E116" s="12">
        <f t="shared" ref="E116:G116" si="33">E115</f>
        <v>0</v>
      </c>
      <c r="F116" s="12">
        <f t="shared" si="33"/>
        <v>0</v>
      </c>
      <c r="G116" s="12">
        <f t="shared" si="33"/>
        <v>0</v>
      </c>
      <c r="H116" s="12">
        <v>0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</row>
    <row r="117" spans="1:58" ht="24" x14ac:dyDescent="0.25">
      <c r="A117" s="34">
        <v>42</v>
      </c>
      <c r="B117" s="64"/>
      <c r="C117" s="65"/>
      <c r="D117" s="29" t="s">
        <v>100</v>
      </c>
      <c r="E117" s="6">
        <v>0</v>
      </c>
      <c r="F117" s="6">
        <v>0</v>
      </c>
      <c r="G117" s="6">
        <f>SUM(G118:G119)</f>
        <v>0</v>
      </c>
      <c r="H117" s="6">
        <v>0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</row>
    <row r="118" spans="1:58" ht="15" customHeight="1" x14ac:dyDescent="0.25">
      <c r="A118" s="66">
        <v>4221</v>
      </c>
      <c r="B118" s="67"/>
      <c r="C118" s="68"/>
      <c r="D118" s="30" t="s">
        <v>102</v>
      </c>
      <c r="E118" s="11"/>
      <c r="F118" s="11"/>
      <c r="G118" s="11">
        <f t="shared" si="28"/>
        <v>0</v>
      </c>
      <c r="H118" s="11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</row>
    <row r="119" spans="1:58" ht="24" x14ac:dyDescent="0.25">
      <c r="A119" s="66">
        <v>4227</v>
      </c>
      <c r="B119" s="67"/>
      <c r="C119" s="68"/>
      <c r="D119" s="78" t="s">
        <v>106</v>
      </c>
      <c r="E119" s="11"/>
      <c r="F119" s="11"/>
      <c r="G119" s="11">
        <f t="shared" si="28"/>
        <v>0</v>
      </c>
      <c r="H119" s="11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</row>
    <row r="120" spans="1:58" ht="15" customHeight="1" x14ac:dyDescent="0.25">
      <c r="A120" s="292" t="s">
        <v>136</v>
      </c>
      <c r="B120" s="292"/>
      <c r="C120" s="292"/>
      <c r="D120" s="62" t="s">
        <v>159</v>
      </c>
      <c r="E120" s="63">
        <f>E122</f>
        <v>0</v>
      </c>
      <c r="F120" s="63">
        <f t="shared" ref="F120:G120" si="34">F122</f>
        <v>26856.46</v>
      </c>
      <c r="G120" s="63">
        <f t="shared" si="34"/>
        <v>26856.46</v>
      </c>
      <c r="H120" s="63">
        <f t="shared" si="16"/>
        <v>100</v>
      </c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92"/>
      <c r="BE120" s="92"/>
      <c r="BF120" s="92"/>
    </row>
    <row r="121" spans="1:58" x14ac:dyDescent="0.25">
      <c r="A121" s="293" t="s">
        <v>132</v>
      </c>
      <c r="B121" s="293"/>
      <c r="C121" s="293"/>
      <c r="D121" s="53" t="s">
        <v>39</v>
      </c>
      <c r="E121" s="12">
        <f t="shared" ref="E121:G121" si="35">E120</f>
        <v>0</v>
      </c>
      <c r="F121" s="12">
        <f t="shared" si="35"/>
        <v>26856.46</v>
      </c>
      <c r="G121" s="12">
        <f t="shared" si="35"/>
        <v>26856.46</v>
      </c>
      <c r="H121" s="12">
        <f t="shared" si="16"/>
        <v>100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</row>
    <row r="122" spans="1:58" ht="24" x14ac:dyDescent="0.25">
      <c r="A122" s="34">
        <v>45</v>
      </c>
      <c r="B122" s="64"/>
      <c r="C122" s="65"/>
      <c r="D122" s="29" t="s">
        <v>110</v>
      </c>
      <c r="E122" s="6">
        <v>0</v>
      </c>
      <c r="F122" s="6">
        <v>26856.46</v>
      </c>
      <c r="G122" s="6">
        <f>G123</f>
        <v>26856.46</v>
      </c>
      <c r="H122" s="6">
        <f t="shared" si="16"/>
        <v>100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</row>
    <row r="123" spans="1:58" ht="24" x14ac:dyDescent="0.25">
      <c r="A123" s="66">
        <v>4511</v>
      </c>
      <c r="B123" s="67"/>
      <c r="C123" s="68"/>
      <c r="D123" s="30" t="s">
        <v>111</v>
      </c>
      <c r="E123" s="11"/>
      <c r="F123" s="11"/>
      <c r="G123" s="11">
        <v>26856.46</v>
      </c>
      <c r="H123" s="11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</row>
    <row r="124" spans="1:58" ht="15" customHeight="1" x14ac:dyDescent="0.25">
      <c r="A124" s="292" t="s">
        <v>250</v>
      </c>
      <c r="B124" s="292"/>
      <c r="C124" s="292"/>
      <c r="D124" s="62" t="s">
        <v>251</v>
      </c>
      <c r="E124" s="63">
        <f>E126</f>
        <v>0</v>
      </c>
      <c r="F124" s="63">
        <f t="shared" ref="F124:G124" si="36">F126</f>
        <v>800</v>
      </c>
      <c r="G124" s="63">
        <f t="shared" si="36"/>
        <v>800</v>
      </c>
      <c r="H124" s="63">
        <f t="shared" si="16"/>
        <v>100</v>
      </c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</row>
    <row r="125" spans="1:58" x14ac:dyDescent="0.25">
      <c r="A125" s="293" t="s">
        <v>132</v>
      </c>
      <c r="B125" s="293"/>
      <c r="C125" s="293"/>
      <c r="D125" s="53" t="s">
        <v>39</v>
      </c>
      <c r="E125" s="12">
        <f t="shared" ref="E125:G125" si="37">E124</f>
        <v>0</v>
      </c>
      <c r="F125" s="12">
        <f t="shared" si="37"/>
        <v>800</v>
      </c>
      <c r="G125" s="12">
        <f t="shared" si="37"/>
        <v>800</v>
      </c>
      <c r="H125" s="12">
        <f t="shared" si="16"/>
        <v>100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</row>
    <row r="126" spans="1:58" ht="24" x14ac:dyDescent="0.25">
      <c r="A126" s="34">
        <v>42</v>
      </c>
      <c r="B126" s="64"/>
      <c r="C126" s="65"/>
      <c r="D126" s="29" t="s">
        <v>100</v>
      </c>
      <c r="E126" s="6">
        <v>0</v>
      </c>
      <c r="F126" s="6">
        <v>800</v>
      </c>
      <c r="G126" s="6">
        <f>G127</f>
        <v>800</v>
      </c>
      <c r="H126" s="6">
        <f t="shared" si="16"/>
        <v>100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</row>
    <row r="127" spans="1:58" x14ac:dyDescent="0.25">
      <c r="A127" s="66">
        <v>4241</v>
      </c>
      <c r="B127" s="67"/>
      <c r="C127" s="68"/>
      <c r="D127" s="30" t="s">
        <v>108</v>
      </c>
      <c r="E127" s="11"/>
      <c r="F127" s="11"/>
      <c r="G127" s="11">
        <v>800</v>
      </c>
      <c r="H127" s="11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</row>
    <row r="128" spans="1:58" ht="26.25" x14ac:dyDescent="0.25">
      <c r="A128" s="295" t="s">
        <v>196</v>
      </c>
      <c r="B128" s="295"/>
      <c r="C128" s="295"/>
      <c r="D128" s="72" t="s">
        <v>197</v>
      </c>
      <c r="E128" s="50">
        <f t="shared" ref="E128:G128" si="38">E129</f>
        <v>0</v>
      </c>
      <c r="F128" s="50">
        <f t="shared" si="38"/>
        <v>7793.75</v>
      </c>
      <c r="G128" s="50">
        <f t="shared" si="38"/>
        <v>7793.75</v>
      </c>
      <c r="H128" s="50">
        <f t="shared" si="16"/>
        <v>100</v>
      </c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</row>
    <row r="129" spans="1:58" ht="26.25" x14ac:dyDescent="0.25">
      <c r="A129" s="294" t="s">
        <v>131</v>
      </c>
      <c r="B129" s="294"/>
      <c r="C129" s="294"/>
      <c r="D129" s="74" t="s">
        <v>197</v>
      </c>
      <c r="E129" s="52">
        <f t="shared" ref="E129:G130" si="39">E130</f>
        <v>0</v>
      </c>
      <c r="F129" s="52">
        <f t="shared" si="39"/>
        <v>7793.75</v>
      </c>
      <c r="G129" s="52">
        <f t="shared" si="39"/>
        <v>7793.75</v>
      </c>
      <c r="H129" s="52">
        <f t="shared" si="16"/>
        <v>100</v>
      </c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</row>
    <row r="130" spans="1:58" ht="15" customHeight="1" x14ac:dyDescent="0.25">
      <c r="A130" s="293" t="s">
        <v>132</v>
      </c>
      <c r="B130" s="293"/>
      <c r="C130" s="293"/>
      <c r="D130" s="53" t="s">
        <v>39</v>
      </c>
      <c r="E130" s="12">
        <f>E131</f>
        <v>0</v>
      </c>
      <c r="F130" s="12">
        <f t="shared" si="39"/>
        <v>7793.75</v>
      </c>
      <c r="G130" s="12">
        <f t="shared" si="39"/>
        <v>7793.75</v>
      </c>
      <c r="H130" s="12">
        <f t="shared" si="16"/>
        <v>100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</row>
    <row r="131" spans="1:58" ht="15" customHeight="1" x14ac:dyDescent="0.25">
      <c r="A131" s="57">
        <v>32</v>
      </c>
      <c r="B131" s="58"/>
      <c r="C131" s="59"/>
      <c r="D131" s="28" t="s">
        <v>52</v>
      </c>
      <c r="E131" s="6">
        <v>0</v>
      </c>
      <c r="F131" s="6">
        <v>7793.75</v>
      </c>
      <c r="G131" s="6">
        <f>SUM(G132:G133)</f>
        <v>7793.75</v>
      </c>
      <c r="H131" s="6">
        <f t="shared" si="16"/>
        <v>100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</row>
    <row r="132" spans="1:58" ht="26.25" x14ac:dyDescent="0.25">
      <c r="A132" s="54">
        <v>3224</v>
      </c>
      <c r="B132" s="60"/>
      <c r="C132" s="61"/>
      <c r="D132" s="26" t="s">
        <v>62</v>
      </c>
      <c r="E132" s="11"/>
      <c r="F132" s="11"/>
      <c r="G132" s="11">
        <f t="shared" ref="G132" si="40">F132</f>
        <v>0</v>
      </c>
      <c r="H132" s="11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</row>
    <row r="133" spans="1:58" ht="26.25" x14ac:dyDescent="0.25">
      <c r="A133" s="54">
        <v>3232</v>
      </c>
      <c r="B133" s="60"/>
      <c r="C133" s="61"/>
      <c r="D133" s="26" t="s">
        <v>67</v>
      </c>
      <c r="E133" s="11"/>
      <c r="F133" s="11"/>
      <c r="G133" s="11">
        <v>7793.75</v>
      </c>
      <c r="H133" s="11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</row>
    <row r="134" spans="1:58" ht="26.25" x14ac:dyDescent="0.25">
      <c r="A134" s="295" t="s">
        <v>160</v>
      </c>
      <c r="B134" s="295"/>
      <c r="C134" s="295"/>
      <c r="D134" s="72" t="s">
        <v>161</v>
      </c>
      <c r="E134" s="50">
        <f t="shared" ref="E134:G134" si="41">E135</f>
        <v>2654.46</v>
      </c>
      <c r="F134" s="50">
        <f t="shared" si="41"/>
        <v>2043.35</v>
      </c>
      <c r="G134" s="50">
        <f t="shared" si="41"/>
        <v>2043.35</v>
      </c>
      <c r="H134" s="50">
        <f t="shared" si="16"/>
        <v>100</v>
      </c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</row>
    <row r="135" spans="1:58" ht="39" x14ac:dyDescent="0.25">
      <c r="A135" s="292" t="s">
        <v>162</v>
      </c>
      <c r="B135" s="292"/>
      <c r="C135" s="292"/>
      <c r="D135" s="70" t="s">
        <v>163</v>
      </c>
      <c r="E135" s="63">
        <f>E137</f>
        <v>2654.46</v>
      </c>
      <c r="F135" s="63">
        <f t="shared" ref="F135:G135" si="42">F137</f>
        <v>2043.35</v>
      </c>
      <c r="G135" s="63">
        <f t="shared" si="42"/>
        <v>2043.35</v>
      </c>
      <c r="H135" s="63">
        <f t="shared" si="16"/>
        <v>100</v>
      </c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92"/>
      <c r="BE135" s="92"/>
      <c r="BF135" s="92"/>
    </row>
    <row r="136" spans="1:58" ht="15" customHeight="1" x14ac:dyDescent="0.25">
      <c r="A136" s="293" t="s">
        <v>132</v>
      </c>
      <c r="B136" s="293"/>
      <c r="C136" s="293"/>
      <c r="D136" s="53" t="s">
        <v>39</v>
      </c>
      <c r="E136" s="12">
        <f t="shared" ref="E136:G136" si="43">E135</f>
        <v>2654.46</v>
      </c>
      <c r="F136" s="12">
        <f t="shared" si="43"/>
        <v>2043.35</v>
      </c>
      <c r="G136" s="12">
        <f t="shared" si="43"/>
        <v>2043.35</v>
      </c>
      <c r="H136" s="12">
        <f t="shared" si="16"/>
        <v>100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</row>
    <row r="137" spans="1:58" ht="39" x14ac:dyDescent="0.25">
      <c r="A137" s="34">
        <v>37</v>
      </c>
      <c r="B137" s="64"/>
      <c r="C137" s="65"/>
      <c r="D137" s="73" t="s">
        <v>164</v>
      </c>
      <c r="E137" s="6">
        <v>2654.46</v>
      </c>
      <c r="F137" s="6">
        <v>2043.35</v>
      </c>
      <c r="G137" s="6">
        <f>G138</f>
        <v>2043.35</v>
      </c>
      <c r="H137" s="6">
        <f t="shared" ref="H137:H200" si="44">G137/F137*100</f>
        <v>100</v>
      </c>
      <c r="I137" s="89"/>
      <c r="J137" s="89"/>
      <c r="K137" s="89"/>
      <c r="L137" s="94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</row>
    <row r="138" spans="1:58" ht="39" x14ac:dyDescent="0.25">
      <c r="A138" s="66">
        <v>3723</v>
      </c>
      <c r="B138" s="67"/>
      <c r="C138" s="68"/>
      <c r="D138" s="32" t="s">
        <v>96</v>
      </c>
      <c r="E138" s="11"/>
      <c r="F138" s="11"/>
      <c r="G138" s="11">
        <v>2043.35</v>
      </c>
      <c r="H138" s="11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</row>
    <row r="139" spans="1:58" ht="39" x14ac:dyDescent="0.25">
      <c r="A139" s="295" t="s">
        <v>160</v>
      </c>
      <c r="B139" s="295"/>
      <c r="C139" s="295"/>
      <c r="D139" s="72" t="s">
        <v>165</v>
      </c>
      <c r="E139" s="50">
        <f>E140+E256+E270+E276+E288+E304+E330+E339+E373</f>
        <v>2014446.2200000002</v>
      </c>
      <c r="F139" s="50">
        <f>F140+F256+F270+F276+F288+F304+F330+F339+F373</f>
        <v>2014446.2200000002</v>
      </c>
      <c r="G139" s="50">
        <f>G140+G256+G270+G276+G288+G304+G330+G339+G373</f>
        <v>2311880.41</v>
      </c>
      <c r="H139" s="50">
        <f t="shared" si="44"/>
        <v>114.7650598485573</v>
      </c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</row>
    <row r="140" spans="1:58" x14ac:dyDescent="0.25">
      <c r="A140" s="294" t="s">
        <v>131</v>
      </c>
      <c r="B140" s="294"/>
      <c r="C140" s="294"/>
      <c r="D140" s="74" t="s">
        <v>41</v>
      </c>
      <c r="E140" s="52">
        <f>E141+E174+E199+E230</f>
        <v>64835.11</v>
      </c>
      <c r="F140" s="52">
        <f t="shared" ref="F140" si="45">F141+F174+F199+F230</f>
        <v>64835.100000000006</v>
      </c>
      <c r="G140" s="52">
        <f>G141+G174+G199+G230</f>
        <v>78556.06</v>
      </c>
      <c r="H140" s="52">
        <f t="shared" si="44"/>
        <v>121.16285777302724</v>
      </c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</row>
    <row r="141" spans="1:58" ht="15" customHeight="1" x14ac:dyDescent="0.25">
      <c r="A141" s="293" t="s">
        <v>166</v>
      </c>
      <c r="B141" s="293"/>
      <c r="C141" s="293"/>
      <c r="D141" s="53" t="s">
        <v>23</v>
      </c>
      <c r="E141" s="12">
        <f>E142+E145+E169+E172</f>
        <v>47912.95</v>
      </c>
      <c r="F141" s="12">
        <f t="shared" ref="F141" si="46">F142+F145+F169+F172</f>
        <v>47912.94</v>
      </c>
      <c r="G141" s="12">
        <f>G142+G145+G169+G172</f>
        <v>53966.19</v>
      </c>
      <c r="H141" s="12">
        <f t="shared" si="44"/>
        <v>112.63385214933585</v>
      </c>
      <c r="I141" s="87"/>
      <c r="J141" s="87"/>
      <c r="K141" s="93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</row>
    <row r="142" spans="1:58" x14ac:dyDescent="0.25">
      <c r="A142" s="34">
        <v>31</v>
      </c>
      <c r="B142" s="64"/>
      <c r="C142" s="65"/>
      <c r="D142" s="28" t="s">
        <v>43</v>
      </c>
      <c r="E142" s="6">
        <v>1327.24</v>
      </c>
      <c r="F142" s="6">
        <v>1327.23</v>
      </c>
      <c r="G142" s="6">
        <f>SUM(G143:G144)</f>
        <v>5329.82</v>
      </c>
      <c r="H142" s="6">
        <f t="shared" si="44"/>
        <v>401.57470822690868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</row>
    <row r="143" spans="1:58" x14ac:dyDescent="0.25">
      <c r="A143" s="66">
        <v>3111</v>
      </c>
      <c r="B143" s="67"/>
      <c r="C143" s="68"/>
      <c r="D143" s="26" t="s">
        <v>45</v>
      </c>
      <c r="E143" s="11"/>
      <c r="F143" s="11"/>
      <c r="G143" s="11">
        <f t="shared" si="28"/>
        <v>0</v>
      </c>
      <c r="H143" s="11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</row>
    <row r="144" spans="1:58" x14ac:dyDescent="0.25">
      <c r="A144" s="66">
        <v>3121</v>
      </c>
      <c r="B144" s="67"/>
      <c r="C144" s="68"/>
      <c r="D144" s="26" t="s">
        <v>46</v>
      </c>
      <c r="E144" s="11"/>
      <c r="F144" s="11"/>
      <c r="G144" s="11">
        <v>5329.82</v>
      </c>
      <c r="H144" s="11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</row>
    <row r="145" spans="1:59" x14ac:dyDescent="0.25">
      <c r="A145" s="34">
        <v>32</v>
      </c>
      <c r="B145" s="64"/>
      <c r="C145" s="65"/>
      <c r="D145" s="28" t="s">
        <v>52</v>
      </c>
      <c r="E145" s="6">
        <v>46187.54</v>
      </c>
      <c r="F145" s="6">
        <v>46187.54</v>
      </c>
      <c r="G145" s="6">
        <f>SUM(G146:G168)</f>
        <v>48381.11</v>
      </c>
      <c r="H145" s="6">
        <f t="shared" si="44"/>
        <v>104.74926787614149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</row>
    <row r="146" spans="1:59" x14ac:dyDescent="0.25">
      <c r="A146" s="66">
        <v>3211</v>
      </c>
      <c r="B146" s="67"/>
      <c r="C146" s="68"/>
      <c r="D146" s="26" t="s">
        <v>54</v>
      </c>
      <c r="E146" s="11"/>
      <c r="F146" s="11"/>
      <c r="G146" s="11">
        <v>13879.34</v>
      </c>
      <c r="H146" s="11"/>
      <c r="I146" s="83"/>
      <c r="J146" s="83"/>
      <c r="K146" s="91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</row>
    <row r="147" spans="1:59" x14ac:dyDescent="0.25">
      <c r="A147" s="66">
        <v>3213</v>
      </c>
      <c r="B147" s="67"/>
      <c r="C147" s="68"/>
      <c r="D147" s="26" t="s">
        <v>56</v>
      </c>
      <c r="E147" s="11"/>
      <c r="F147" s="11"/>
      <c r="G147" s="11">
        <v>1141.83</v>
      </c>
      <c r="H147" s="11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</row>
    <row r="148" spans="1:59" ht="26.25" x14ac:dyDescent="0.25">
      <c r="A148" s="66">
        <v>3214</v>
      </c>
      <c r="B148" s="67"/>
      <c r="C148" s="68"/>
      <c r="D148" s="26" t="s">
        <v>57</v>
      </c>
      <c r="E148" s="11"/>
      <c r="F148" s="11"/>
      <c r="G148" s="11">
        <v>746.24</v>
      </c>
      <c r="H148" s="11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</row>
    <row r="149" spans="1:59" ht="26.25" x14ac:dyDescent="0.25">
      <c r="A149" s="66">
        <v>3221</v>
      </c>
      <c r="B149" s="67"/>
      <c r="C149" s="68"/>
      <c r="D149" s="26" t="s">
        <v>254</v>
      </c>
      <c r="E149" s="11"/>
      <c r="F149" s="11"/>
      <c r="G149" s="11">
        <v>740.9</v>
      </c>
      <c r="H149" s="11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</row>
    <row r="150" spans="1:59" x14ac:dyDescent="0.25">
      <c r="A150" s="66">
        <v>3222</v>
      </c>
      <c r="B150" s="67"/>
      <c r="C150" s="68"/>
      <c r="D150" s="26" t="s">
        <v>60</v>
      </c>
      <c r="E150" s="11"/>
      <c r="F150" s="11"/>
      <c r="G150" s="11">
        <v>1184.94</v>
      </c>
      <c r="H150" s="11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</row>
    <row r="151" spans="1:59" x14ac:dyDescent="0.25">
      <c r="A151" s="66">
        <v>3223</v>
      </c>
      <c r="B151" s="67"/>
      <c r="C151" s="68"/>
      <c r="D151" s="26" t="s">
        <v>61</v>
      </c>
      <c r="E151" s="11"/>
      <c r="F151" s="11"/>
      <c r="G151" s="11">
        <v>2558.39</v>
      </c>
      <c r="H151" s="11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</row>
    <row r="152" spans="1:59" ht="26.25" x14ac:dyDescent="0.25">
      <c r="A152" s="66">
        <v>3224</v>
      </c>
      <c r="B152" s="67"/>
      <c r="C152" s="68"/>
      <c r="D152" s="26" t="s">
        <v>62</v>
      </c>
      <c r="E152" s="11"/>
      <c r="F152" s="11"/>
      <c r="G152" s="11">
        <v>0</v>
      </c>
      <c r="H152" s="11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</row>
    <row r="153" spans="1:59" x14ac:dyDescent="0.25">
      <c r="A153" s="66">
        <v>3225</v>
      </c>
      <c r="B153" s="67"/>
      <c r="C153" s="68"/>
      <c r="D153" s="26" t="s">
        <v>82</v>
      </c>
      <c r="E153" s="11"/>
      <c r="F153" s="11"/>
      <c r="G153" s="11">
        <v>407.54</v>
      </c>
      <c r="H153" s="11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</row>
    <row r="154" spans="1:59" x14ac:dyDescent="0.25">
      <c r="A154" s="66">
        <v>3227</v>
      </c>
      <c r="B154" s="67"/>
      <c r="C154" s="68"/>
      <c r="D154" s="26" t="s">
        <v>83</v>
      </c>
      <c r="E154" s="11"/>
      <c r="F154" s="11"/>
      <c r="G154" s="11">
        <v>1319.8</v>
      </c>
      <c r="H154" s="11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</row>
    <row r="155" spans="1:59" x14ac:dyDescent="0.25">
      <c r="A155" s="66">
        <v>3231</v>
      </c>
      <c r="B155" s="67"/>
      <c r="C155" s="68"/>
      <c r="D155" s="26" t="s">
        <v>66</v>
      </c>
      <c r="E155" s="11"/>
      <c r="F155" s="11"/>
      <c r="G155" s="11">
        <v>471.45</v>
      </c>
      <c r="H155" s="11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</row>
    <row r="156" spans="1:59" ht="26.25" x14ac:dyDescent="0.25">
      <c r="A156" s="66">
        <v>3232</v>
      </c>
      <c r="B156" s="67"/>
      <c r="C156" s="68"/>
      <c r="D156" s="26" t="s">
        <v>67</v>
      </c>
      <c r="E156" s="11"/>
      <c r="F156" s="11"/>
      <c r="G156" s="11">
        <v>0</v>
      </c>
      <c r="H156" s="11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</row>
    <row r="157" spans="1:59" x14ac:dyDescent="0.25">
      <c r="A157" s="66">
        <v>3233</v>
      </c>
      <c r="B157" s="67"/>
      <c r="C157" s="68"/>
      <c r="D157" s="26" t="s">
        <v>68</v>
      </c>
      <c r="E157" s="11"/>
      <c r="F157" s="11"/>
      <c r="G157" s="11">
        <v>191.87</v>
      </c>
      <c r="H157" s="11"/>
      <c r="I157" s="83"/>
      <c r="J157" s="83"/>
      <c r="K157" s="83"/>
      <c r="L157" s="91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</row>
    <row r="158" spans="1:59" x14ac:dyDescent="0.25">
      <c r="A158" s="66">
        <v>3234</v>
      </c>
      <c r="B158" s="67"/>
      <c r="C158" s="68"/>
      <c r="D158" s="26" t="s">
        <v>69</v>
      </c>
      <c r="E158" s="11"/>
      <c r="F158" s="11"/>
      <c r="G158" s="11">
        <v>449.09</v>
      </c>
      <c r="H158" s="11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</row>
    <row r="159" spans="1:59" x14ac:dyDescent="0.25">
      <c r="A159" s="66">
        <v>3236</v>
      </c>
      <c r="B159" s="67"/>
      <c r="C159" s="68"/>
      <c r="D159" s="26" t="s">
        <v>71</v>
      </c>
      <c r="E159" s="11"/>
      <c r="F159" s="11"/>
      <c r="G159" s="11">
        <v>150.78</v>
      </c>
      <c r="H159" s="11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</row>
    <row r="160" spans="1:59" x14ac:dyDescent="0.25">
      <c r="A160" s="66">
        <v>3237</v>
      </c>
      <c r="B160" s="67"/>
      <c r="C160" s="68"/>
      <c r="D160" s="26" t="s">
        <v>72</v>
      </c>
      <c r="E160" s="11"/>
      <c r="F160" s="11"/>
      <c r="G160" s="11">
        <v>13983.79</v>
      </c>
      <c r="H160" s="11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</row>
    <row r="161" spans="1:59" x14ac:dyDescent="0.25">
      <c r="A161" s="66">
        <v>3238</v>
      </c>
      <c r="B161" s="67"/>
      <c r="C161" s="68"/>
      <c r="D161" s="26" t="s">
        <v>73</v>
      </c>
      <c r="E161" s="11"/>
      <c r="F161" s="11"/>
      <c r="G161" s="11">
        <v>89.59</v>
      </c>
      <c r="H161" s="11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</row>
    <row r="162" spans="1:59" x14ac:dyDescent="0.25">
      <c r="A162" s="66">
        <v>3239</v>
      </c>
      <c r="B162" s="67"/>
      <c r="C162" s="68"/>
      <c r="D162" s="26" t="s">
        <v>74</v>
      </c>
      <c r="E162" s="11"/>
      <c r="F162" s="11"/>
      <c r="G162" s="11">
        <v>848.82</v>
      </c>
      <c r="H162" s="11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</row>
    <row r="163" spans="1:59" x14ac:dyDescent="0.25">
      <c r="A163" s="66">
        <v>3292</v>
      </c>
      <c r="B163" s="67"/>
      <c r="C163" s="68"/>
      <c r="D163" s="26" t="s">
        <v>77</v>
      </c>
      <c r="E163" s="11"/>
      <c r="F163" s="11"/>
      <c r="G163" s="11">
        <v>2343.08</v>
      </c>
      <c r="H163" s="11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</row>
    <row r="164" spans="1:59" x14ac:dyDescent="0.25">
      <c r="A164" s="66">
        <v>3293</v>
      </c>
      <c r="B164" s="67"/>
      <c r="C164" s="68"/>
      <c r="D164" s="26" t="s">
        <v>78</v>
      </c>
      <c r="E164" s="11"/>
      <c r="F164" s="11"/>
      <c r="G164" s="11">
        <v>2397.71</v>
      </c>
      <c r="H164" s="11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</row>
    <row r="165" spans="1:59" x14ac:dyDescent="0.25">
      <c r="A165" s="66">
        <v>3294</v>
      </c>
      <c r="B165" s="67"/>
      <c r="C165" s="68"/>
      <c r="D165" s="26" t="s">
        <v>84</v>
      </c>
      <c r="E165" s="11"/>
      <c r="F165" s="11"/>
      <c r="G165" s="11">
        <v>70</v>
      </c>
      <c r="H165" s="11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</row>
    <row r="166" spans="1:59" x14ac:dyDescent="0.25">
      <c r="A166" s="66">
        <v>3295</v>
      </c>
      <c r="B166" s="67"/>
      <c r="C166" s="68"/>
      <c r="D166" s="26" t="s">
        <v>80</v>
      </c>
      <c r="E166" s="11"/>
      <c r="F166" s="11"/>
      <c r="G166" s="11">
        <v>165.29</v>
      </c>
      <c r="H166" s="11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</row>
    <row r="167" spans="1:59" x14ac:dyDescent="0.25">
      <c r="A167" s="66">
        <v>3296</v>
      </c>
      <c r="B167" s="67"/>
      <c r="C167" s="68"/>
      <c r="D167" s="26" t="s">
        <v>85</v>
      </c>
      <c r="E167" s="11"/>
      <c r="F167" s="11"/>
      <c r="G167" s="11">
        <f t="shared" ref="G167:G209" si="47">F167</f>
        <v>0</v>
      </c>
      <c r="H167" s="11"/>
      <c r="I167" s="83"/>
      <c r="J167" s="91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</row>
    <row r="168" spans="1:59" ht="26.25" x14ac:dyDescent="0.25">
      <c r="A168" s="66">
        <v>3299</v>
      </c>
      <c r="B168" s="67"/>
      <c r="C168" s="68"/>
      <c r="D168" s="26" t="s">
        <v>75</v>
      </c>
      <c r="E168" s="11"/>
      <c r="F168" s="11"/>
      <c r="G168" s="11">
        <f>5614.7-374.04</f>
        <v>5240.66</v>
      </c>
      <c r="H168" s="11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</row>
    <row r="169" spans="1:59" x14ac:dyDescent="0.25">
      <c r="A169" s="34">
        <v>34</v>
      </c>
      <c r="B169" s="64"/>
      <c r="C169" s="65"/>
      <c r="D169" s="28" t="s">
        <v>89</v>
      </c>
      <c r="E169" s="6">
        <v>398.17</v>
      </c>
      <c r="F169" s="6">
        <v>398.17</v>
      </c>
      <c r="G169" s="6">
        <f>SUM(G170:G171)</f>
        <v>172.39</v>
      </c>
      <c r="H169" s="6">
        <f t="shared" si="44"/>
        <v>43.295577265991909</v>
      </c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</row>
    <row r="170" spans="1:59" ht="26.25" x14ac:dyDescent="0.25">
      <c r="A170" s="66">
        <v>3431</v>
      </c>
      <c r="B170" s="67"/>
      <c r="C170" s="68"/>
      <c r="D170" s="26" t="s">
        <v>91</v>
      </c>
      <c r="E170" s="11"/>
      <c r="F170" s="11"/>
      <c r="G170" s="11">
        <v>172.39</v>
      </c>
      <c r="H170" s="11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</row>
    <row r="171" spans="1:59" x14ac:dyDescent="0.25">
      <c r="A171" s="66">
        <v>3433</v>
      </c>
      <c r="B171" s="67"/>
      <c r="C171" s="68"/>
      <c r="D171" s="26" t="s">
        <v>92</v>
      </c>
      <c r="E171" s="11"/>
      <c r="F171" s="11"/>
      <c r="G171" s="11">
        <f t="shared" si="47"/>
        <v>0</v>
      </c>
      <c r="H171" s="11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</row>
    <row r="172" spans="1:59" x14ac:dyDescent="0.25">
      <c r="A172" s="34">
        <v>38</v>
      </c>
      <c r="B172" s="64"/>
      <c r="C172" s="65"/>
      <c r="D172" s="73" t="s">
        <v>97</v>
      </c>
      <c r="E172" s="6">
        <v>0</v>
      </c>
      <c r="F172" s="6">
        <v>0</v>
      </c>
      <c r="G172" s="6">
        <f>G173</f>
        <v>82.87</v>
      </c>
      <c r="H172" s="6">
        <v>0</v>
      </c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</row>
    <row r="173" spans="1:59" x14ac:dyDescent="0.25">
      <c r="A173" s="66">
        <v>3812</v>
      </c>
      <c r="B173" s="67"/>
      <c r="C173" s="68"/>
      <c r="D173" s="32" t="s">
        <v>98</v>
      </c>
      <c r="E173" s="11"/>
      <c r="F173" s="11"/>
      <c r="G173" s="11">
        <v>82.87</v>
      </c>
      <c r="H173" s="11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</row>
    <row r="174" spans="1:59" ht="15" customHeight="1" x14ac:dyDescent="0.25">
      <c r="A174" s="293" t="s">
        <v>167</v>
      </c>
      <c r="B174" s="293"/>
      <c r="C174" s="293"/>
      <c r="D174" s="75" t="s">
        <v>27</v>
      </c>
      <c r="E174" s="12">
        <f>E175</f>
        <v>10219.66</v>
      </c>
      <c r="F174" s="12">
        <f t="shared" ref="F174" si="48">F175</f>
        <v>10219.66</v>
      </c>
      <c r="G174" s="12">
        <f>G175</f>
        <v>11559.23</v>
      </c>
      <c r="H174" s="12">
        <f t="shared" si="44"/>
        <v>113.1077746226391</v>
      </c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</row>
    <row r="175" spans="1:59" x14ac:dyDescent="0.25">
      <c r="A175" s="34">
        <v>32</v>
      </c>
      <c r="B175" s="64"/>
      <c r="C175" s="65"/>
      <c r="D175" s="28" t="s">
        <v>52</v>
      </c>
      <c r="E175" s="6">
        <v>10219.66</v>
      </c>
      <c r="F175" s="6">
        <v>10219.66</v>
      </c>
      <c r="G175" s="6">
        <f>SUM(G176:G198)</f>
        <v>11559.23</v>
      </c>
      <c r="H175" s="6">
        <f t="shared" si="44"/>
        <v>113.1077746226391</v>
      </c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</row>
    <row r="176" spans="1:59" x14ac:dyDescent="0.25">
      <c r="A176" s="66">
        <v>3211</v>
      </c>
      <c r="B176" s="67"/>
      <c r="C176" s="68"/>
      <c r="D176" s="26" t="s">
        <v>54</v>
      </c>
      <c r="E176" s="11"/>
      <c r="F176" s="11"/>
      <c r="G176" s="11">
        <f t="shared" si="47"/>
        <v>0</v>
      </c>
      <c r="H176" s="11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</row>
    <row r="177" spans="1:58" x14ac:dyDescent="0.25">
      <c r="A177" s="66">
        <v>3213</v>
      </c>
      <c r="B177" s="67"/>
      <c r="C177" s="68"/>
      <c r="D177" s="26" t="s">
        <v>56</v>
      </c>
      <c r="E177" s="11"/>
      <c r="F177" s="11"/>
      <c r="G177" s="11">
        <f t="shared" si="47"/>
        <v>0</v>
      </c>
      <c r="H177" s="11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</row>
    <row r="178" spans="1:58" ht="26.25" x14ac:dyDescent="0.25">
      <c r="A178" s="66">
        <v>3214</v>
      </c>
      <c r="B178" s="67"/>
      <c r="C178" s="68"/>
      <c r="D178" s="26" t="s">
        <v>57</v>
      </c>
      <c r="E178" s="11"/>
      <c r="F178" s="11"/>
      <c r="G178" s="11">
        <f t="shared" si="47"/>
        <v>0</v>
      </c>
      <c r="H178" s="11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</row>
    <row r="179" spans="1:58" ht="26.25" x14ac:dyDescent="0.25">
      <c r="A179" s="66">
        <v>3221</v>
      </c>
      <c r="B179" s="67"/>
      <c r="C179" s="68"/>
      <c r="D179" s="26" t="s">
        <v>254</v>
      </c>
      <c r="E179" s="11"/>
      <c r="F179" s="11"/>
      <c r="G179" s="11">
        <v>5179.78</v>
      </c>
      <c r="H179" s="11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</row>
    <row r="180" spans="1:58" x14ac:dyDescent="0.25">
      <c r="A180" s="66">
        <v>3222</v>
      </c>
      <c r="B180" s="67"/>
      <c r="C180" s="68"/>
      <c r="D180" s="26" t="s">
        <v>60</v>
      </c>
      <c r="E180" s="11"/>
      <c r="F180" s="11"/>
      <c r="G180" s="11">
        <f t="shared" si="47"/>
        <v>0</v>
      </c>
      <c r="H180" s="11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</row>
    <row r="181" spans="1:58" x14ac:dyDescent="0.25">
      <c r="A181" s="66">
        <v>3223</v>
      </c>
      <c r="B181" s="67"/>
      <c r="C181" s="68"/>
      <c r="D181" s="26" t="s">
        <v>61</v>
      </c>
      <c r="E181" s="11"/>
      <c r="F181" s="11"/>
      <c r="G181" s="11">
        <f t="shared" si="47"/>
        <v>0</v>
      </c>
      <c r="H181" s="11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</row>
    <row r="182" spans="1:58" ht="26.25" x14ac:dyDescent="0.25">
      <c r="A182" s="66">
        <v>3224</v>
      </c>
      <c r="B182" s="67"/>
      <c r="C182" s="68"/>
      <c r="D182" s="26" t="s">
        <v>62</v>
      </c>
      <c r="E182" s="11"/>
      <c r="F182" s="11"/>
      <c r="G182" s="11">
        <v>2560.91</v>
      </c>
      <c r="H182" s="11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</row>
    <row r="183" spans="1:58" x14ac:dyDescent="0.25">
      <c r="A183" s="66">
        <v>3225</v>
      </c>
      <c r="B183" s="67"/>
      <c r="C183" s="68"/>
      <c r="D183" s="26" t="s">
        <v>82</v>
      </c>
      <c r="E183" s="11"/>
      <c r="F183" s="11"/>
      <c r="G183" s="11">
        <v>43.93</v>
      </c>
      <c r="H183" s="11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</row>
    <row r="184" spans="1:58" x14ac:dyDescent="0.25">
      <c r="A184" s="66">
        <v>3227</v>
      </c>
      <c r="B184" s="67"/>
      <c r="C184" s="68"/>
      <c r="D184" s="26" t="s">
        <v>83</v>
      </c>
      <c r="E184" s="11"/>
      <c r="F184" s="11"/>
      <c r="G184" s="11">
        <f t="shared" si="47"/>
        <v>0</v>
      </c>
      <c r="H184" s="11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</row>
    <row r="185" spans="1:58" x14ac:dyDescent="0.25">
      <c r="A185" s="66">
        <v>3231</v>
      </c>
      <c r="B185" s="67"/>
      <c r="C185" s="68"/>
      <c r="D185" s="26" t="s">
        <v>66</v>
      </c>
      <c r="E185" s="11"/>
      <c r="F185" s="11"/>
      <c r="G185" s="11">
        <f t="shared" si="47"/>
        <v>0</v>
      </c>
      <c r="H185" s="11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</row>
    <row r="186" spans="1:58" ht="26.25" x14ac:dyDescent="0.25">
      <c r="A186" s="66">
        <v>3232</v>
      </c>
      <c r="B186" s="67"/>
      <c r="C186" s="68"/>
      <c r="D186" s="26" t="s">
        <v>67</v>
      </c>
      <c r="E186" s="11"/>
      <c r="F186" s="11"/>
      <c r="G186" s="11">
        <v>138.75</v>
      </c>
      <c r="H186" s="11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</row>
    <row r="187" spans="1:58" x14ac:dyDescent="0.25">
      <c r="A187" s="66">
        <v>3233</v>
      </c>
      <c r="B187" s="67"/>
      <c r="C187" s="68"/>
      <c r="D187" s="26" t="s">
        <v>68</v>
      </c>
      <c r="E187" s="11"/>
      <c r="F187" s="11"/>
      <c r="G187" s="11">
        <f t="shared" si="47"/>
        <v>0</v>
      </c>
      <c r="H187" s="11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</row>
    <row r="188" spans="1:58" x14ac:dyDescent="0.25">
      <c r="A188" s="66">
        <v>3234</v>
      </c>
      <c r="B188" s="67"/>
      <c r="C188" s="68"/>
      <c r="D188" s="26" t="s">
        <v>69</v>
      </c>
      <c r="E188" s="11"/>
      <c r="F188" s="11"/>
      <c r="G188" s="11">
        <f t="shared" si="47"/>
        <v>0</v>
      </c>
      <c r="H188" s="11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</row>
    <row r="189" spans="1:58" x14ac:dyDescent="0.25">
      <c r="A189" s="66">
        <v>3236</v>
      </c>
      <c r="B189" s="67"/>
      <c r="C189" s="68"/>
      <c r="D189" s="26" t="s">
        <v>71</v>
      </c>
      <c r="E189" s="11"/>
      <c r="F189" s="11"/>
      <c r="G189" s="11">
        <f t="shared" si="47"/>
        <v>0</v>
      </c>
      <c r="H189" s="11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</row>
    <row r="190" spans="1:58" x14ac:dyDescent="0.25">
      <c r="A190" s="66">
        <v>3237</v>
      </c>
      <c r="B190" s="67"/>
      <c r="C190" s="68"/>
      <c r="D190" s="26" t="s">
        <v>72</v>
      </c>
      <c r="E190" s="11"/>
      <c r="F190" s="11"/>
      <c r="G190" s="11">
        <f t="shared" si="47"/>
        <v>0</v>
      </c>
      <c r="H190" s="11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</row>
    <row r="191" spans="1:58" x14ac:dyDescent="0.25">
      <c r="A191" s="66">
        <v>3238</v>
      </c>
      <c r="B191" s="67"/>
      <c r="C191" s="68"/>
      <c r="D191" s="26" t="s">
        <v>73</v>
      </c>
      <c r="E191" s="11"/>
      <c r="F191" s="11"/>
      <c r="G191" s="11">
        <f t="shared" si="47"/>
        <v>0</v>
      </c>
      <c r="H191" s="11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</row>
    <row r="192" spans="1:58" x14ac:dyDescent="0.25">
      <c r="A192" s="66">
        <v>3239</v>
      </c>
      <c r="B192" s="67"/>
      <c r="C192" s="68"/>
      <c r="D192" s="26" t="s">
        <v>74</v>
      </c>
      <c r="E192" s="11"/>
      <c r="F192" s="11"/>
      <c r="G192" s="11">
        <v>2075.12</v>
      </c>
      <c r="H192" s="11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</row>
    <row r="193" spans="1:58" x14ac:dyDescent="0.25">
      <c r="A193" s="66">
        <v>3292</v>
      </c>
      <c r="B193" s="67"/>
      <c r="C193" s="68"/>
      <c r="D193" s="26" t="s">
        <v>77</v>
      </c>
      <c r="E193" s="11"/>
      <c r="F193" s="11"/>
      <c r="G193" s="11">
        <f t="shared" si="47"/>
        <v>0</v>
      </c>
      <c r="H193" s="11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</row>
    <row r="194" spans="1:58" x14ac:dyDescent="0.25">
      <c r="A194" s="66">
        <v>3293</v>
      </c>
      <c r="B194" s="67"/>
      <c r="C194" s="68"/>
      <c r="D194" s="26" t="s">
        <v>78</v>
      </c>
      <c r="E194" s="11"/>
      <c r="F194" s="11"/>
      <c r="G194" s="11">
        <f t="shared" si="47"/>
        <v>0</v>
      </c>
      <c r="H194" s="11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</row>
    <row r="195" spans="1:58" x14ac:dyDescent="0.25">
      <c r="A195" s="66">
        <v>3294</v>
      </c>
      <c r="B195" s="67"/>
      <c r="C195" s="68"/>
      <c r="D195" s="26" t="s">
        <v>84</v>
      </c>
      <c r="E195" s="11"/>
      <c r="F195" s="11"/>
      <c r="G195" s="11">
        <f t="shared" si="47"/>
        <v>0</v>
      </c>
      <c r="H195" s="11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</row>
    <row r="196" spans="1:58" x14ac:dyDescent="0.25">
      <c r="A196" s="66">
        <v>3295</v>
      </c>
      <c r="B196" s="67"/>
      <c r="C196" s="68"/>
      <c r="D196" s="26" t="s">
        <v>80</v>
      </c>
      <c r="E196" s="11"/>
      <c r="F196" s="11"/>
      <c r="G196" s="11">
        <f t="shared" si="47"/>
        <v>0</v>
      </c>
      <c r="H196" s="11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</row>
    <row r="197" spans="1:58" x14ac:dyDescent="0.25">
      <c r="A197" s="66">
        <v>3296</v>
      </c>
      <c r="B197" s="67"/>
      <c r="C197" s="68"/>
      <c r="D197" s="26" t="s">
        <v>85</v>
      </c>
      <c r="E197" s="11"/>
      <c r="F197" s="11"/>
      <c r="G197" s="11">
        <f t="shared" si="47"/>
        <v>0</v>
      </c>
      <c r="H197" s="11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</row>
    <row r="198" spans="1:58" ht="26.25" x14ac:dyDescent="0.25">
      <c r="A198" s="66">
        <v>3299</v>
      </c>
      <c r="B198" s="67"/>
      <c r="C198" s="68"/>
      <c r="D198" s="26" t="s">
        <v>75</v>
      </c>
      <c r="E198" s="11"/>
      <c r="F198" s="11"/>
      <c r="G198" s="11">
        <v>1560.74</v>
      </c>
      <c r="H198" s="11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</row>
    <row r="199" spans="1:58" ht="15" customHeight="1" x14ac:dyDescent="0.25">
      <c r="A199" s="293" t="s">
        <v>168</v>
      </c>
      <c r="B199" s="293"/>
      <c r="C199" s="293"/>
      <c r="D199" s="75" t="s">
        <v>16</v>
      </c>
      <c r="E199" s="12">
        <f>E200+E223+E226</f>
        <v>6702.5</v>
      </c>
      <c r="F199" s="12">
        <f t="shared" ref="F199" si="49">F200+F223+F226</f>
        <v>6702.5</v>
      </c>
      <c r="G199" s="12">
        <f>G200+G223+G226+G228</f>
        <v>11878.83</v>
      </c>
      <c r="H199" s="12">
        <f t="shared" si="44"/>
        <v>177.22983961208504</v>
      </c>
      <c r="I199" s="87"/>
      <c r="J199" s="93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</row>
    <row r="200" spans="1:58" x14ac:dyDescent="0.25">
      <c r="A200" s="34">
        <v>32</v>
      </c>
      <c r="B200" s="64"/>
      <c r="C200" s="65"/>
      <c r="D200" s="28" t="s">
        <v>52</v>
      </c>
      <c r="E200" s="6">
        <v>4844.38</v>
      </c>
      <c r="F200" s="6">
        <v>4844.38</v>
      </c>
      <c r="G200" s="6">
        <f>SUM(G201:G222)</f>
        <v>7697.02</v>
      </c>
      <c r="H200" s="6">
        <f t="shared" si="44"/>
        <v>158.88555398214012</v>
      </c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</row>
    <row r="201" spans="1:58" x14ac:dyDescent="0.25">
      <c r="A201" s="66">
        <v>3211</v>
      </c>
      <c r="B201" s="67"/>
      <c r="C201" s="68"/>
      <c r="D201" s="26" t="s">
        <v>54</v>
      </c>
      <c r="E201" s="11"/>
      <c r="F201" s="11"/>
      <c r="G201" s="11">
        <v>187.81</v>
      </c>
      <c r="H201" s="11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</row>
    <row r="202" spans="1:58" x14ac:dyDescent="0.25">
      <c r="A202" s="66">
        <v>3213</v>
      </c>
      <c r="B202" s="67"/>
      <c r="C202" s="68"/>
      <c r="D202" s="26" t="s">
        <v>56</v>
      </c>
      <c r="E202" s="11"/>
      <c r="F202" s="11"/>
      <c r="G202" s="11">
        <f t="shared" si="47"/>
        <v>0</v>
      </c>
      <c r="H202" s="11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</row>
    <row r="203" spans="1:58" ht="26.25" x14ac:dyDescent="0.25">
      <c r="A203" s="66">
        <v>3214</v>
      </c>
      <c r="B203" s="67"/>
      <c r="C203" s="68"/>
      <c r="D203" s="26" t="s">
        <v>57</v>
      </c>
      <c r="E203" s="11"/>
      <c r="F203" s="11"/>
      <c r="G203" s="11">
        <f t="shared" si="47"/>
        <v>0</v>
      </c>
      <c r="H203" s="11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</row>
    <row r="204" spans="1:58" ht="26.25" x14ac:dyDescent="0.25">
      <c r="A204" s="66">
        <v>3221</v>
      </c>
      <c r="B204" s="67"/>
      <c r="C204" s="68"/>
      <c r="D204" s="26" t="s">
        <v>59</v>
      </c>
      <c r="E204" s="11"/>
      <c r="F204" s="11"/>
      <c r="G204" s="11">
        <v>534.91999999999996</v>
      </c>
      <c r="H204" s="11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</row>
    <row r="205" spans="1:58" x14ac:dyDescent="0.25">
      <c r="A205" s="66">
        <v>3222</v>
      </c>
      <c r="B205" s="67"/>
      <c r="C205" s="68"/>
      <c r="D205" s="26" t="s">
        <v>60</v>
      </c>
      <c r="E205" s="11"/>
      <c r="F205" s="11"/>
      <c r="G205" s="11">
        <f t="shared" si="47"/>
        <v>0</v>
      </c>
      <c r="H205" s="11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</row>
    <row r="206" spans="1:58" x14ac:dyDescent="0.25">
      <c r="A206" s="66">
        <v>3223</v>
      </c>
      <c r="B206" s="67"/>
      <c r="C206" s="68"/>
      <c r="D206" s="26" t="s">
        <v>61</v>
      </c>
      <c r="E206" s="11"/>
      <c r="F206" s="11"/>
      <c r="G206" s="11">
        <f t="shared" si="47"/>
        <v>0</v>
      </c>
      <c r="H206" s="11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</row>
    <row r="207" spans="1:58" ht="26.25" x14ac:dyDescent="0.25">
      <c r="A207" s="66">
        <v>3224</v>
      </c>
      <c r="B207" s="67"/>
      <c r="C207" s="68"/>
      <c r="D207" s="26" t="s">
        <v>62</v>
      </c>
      <c r="E207" s="11"/>
      <c r="F207" s="11"/>
      <c r="G207" s="11">
        <f t="shared" si="47"/>
        <v>0</v>
      </c>
      <c r="H207" s="11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</row>
    <row r="208" spans="1:58" x14ac:dyDescent="0.25">
      <c r="A208" s="66">
        <v>3225</v>
      </c>
      <c r="B208" s="67"/>
      <c r="C208" s="68"/>
      <c r="D208" s="26" t="s">
        <v>82</v>
      </c>
      <c r="E208" s="11"/>
      <c r="F208" s="11"/>
      <c r="G208" s="11">
        <v>1040.25</v>
      </c>
      <c r="H208" s="11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</row>
    <row r="209" spans="1:58" x14ac:dyDescent="0.25">
      <c r="A209" s="66">
        <v>3227</v>
      </c>
      <c r="B209" s="67"/>
      <c r="C209" s="68"/>
      <c r="D209" s="26" t="s">
        <v>83</v>
      </c>
      <c r="E209" s="11"/>
      <c r="F209" s="11"/>
      <c r="G209" s="11">
        <f t="shared" si="47"/>
        <v>0</v>
      </c>
      <c r="H209" s="11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</row>
    <row r="210" spans="1:58" x14ac:dyDescent="0.25">
      <c r="A210" s="66">
        <v>3231</v>
      </c>
      <c r="B210" s="67"/>
      <c r="C210" s="68"/>
      <c r="D210" s="26" t="s">
        <v>66</v>
      </c>
      <c r="E210" s="11"/>
      <c r="F210" s="11"/>
      <c r="G210" s="11">
        <v>1510</v>
      </c>
      <c r="H210" s="11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</row>
    <row r="211" spans="1:58" x14ac:dyDescent="0.25">
      <c r="A211" s="66">
        <v>3233</v>
      </c>
      <c r="B211" s="67"/>
      <c r="C211" s="68"/>
      <c r="D211" s="26" t="s">
        <v>68</v>
      </c>
      <c r="E211" s="11"/>
      <c r="F211" s="11"/>
      <c r="G211" s="11">
        <f t="shared" ref="G211:G284" si="50">F211</f>
        <v>0</v>
      </c>
      <c r="H211" s="11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</row>
    <row r="212" spans="1:58" x14ac:dyDescent="0.25">
      <c r="A212" s="66">
        <v>3234</v>
      </c>
      <c r="B212" s="67"/>
      <c r="C212" s="68"/>
      <c r="D212" s="26" t="s">
        <v>69</v>
      </c>
      <c r="E212" s="11"/>
      <c r="F212" s="11"/>
      <c r="G212" s="11">
        <f t="shared" si="50"/>
        <v>0</v>
      </c>
      <c r="H212" s="11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</row>
    <row r="213" spans="1:58" x14ac:dyDescent="0.25">
      <c r="A213" s="66">
        <v>3236</v>
      </c>
      <c r="B213" s="67"/>
      <c r="C213" s="68"/>
      <c r="D213" s="26" t="s">
        <v>71</v>
      </c>
      <c r="E213" s="11"/>
      <c r="F213" s="11"/>
      <c r="G213" s="11">
        <f t="shared" si="50"/>
        <v>0</v>
      </c>
      <c r="H213" s="11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</row>
    <row r="214" spans="1:58" x14ac:dyDescent="0.25">
      <c r="A214" s="66">
        <v>3237</v>
      </c>
      <c r="B214" s="67"/>
      <c r="C214" s="68"/>
      <c r="D214" s="26" t="s">
        <v>72</v>
      </c>
      <c r="E214" s="11"/>
      <c r="F214" s="11"/>
      <c r="G214" s="11">
        <v>554.79</v>
      </c>
      <c r="H214" s="11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</row>
    <row r="215" spans="1:58" x14ac:dyDescent="0.25">
      <c r="A215" s="66">
        <v>3238</v>
      </c>
      <c r="B215" s="67"/>
      <c r="C215" s="68"/>
      <c r="D215" s="26" t="s">
        <v>73</v>
      </c>
      <c r="E215" s="11"/>
      <c r="F215" s="11"/>
      <c r="G215" s="11">
        <f t="shared" si="50"/>
        <v>0</v>
      </c>
      <c r="H215" s="11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</row>
    <row r="216" spans="1:58" x14ac:dyDescent="0.25">
      <c r="A216" s="66">
        <v>3239</v>
      </c>
      <c r="B216" s="67"/>
      <c r="C216" s="68"/>
      <c r="D216" s="26" t="s">
        <v>74</v>
      </c>
      <c r="E216" s="11"/>
      <c r="F216" s="11"/>
      <c r="G216" s="11">
        <v>1061.78</v>
      </c>
      <c r="H216" s="11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</row>
    <row r="217" spans="1:58" x14ac:dyDescent="0.25">
      <c r="A217" s="66">
        <v>3292</v>
      </c>
      <c r="B217" s="67"/>
      <c r="C217" s="68"/>
      <c r="D217" s="26" t="s">
        <v>77</v>
      </c>
      <c r="E217" s="11"/>
      <c r="F217" s="11"/>
      <c r="G217" s="11">
        <f t="shared" si="50"/>
        <v>0</v>
      </c>
      <c r="H217" s="11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</row>
    <row r="218" spans="1:58" x14ac:dyDescent="0.25">
      <c r="A218" s="66">
        <v>3293</v>
      </c>
      <c r="B218" s="67"/>
      <c r="C218" s="68"/>
      <c r="D218" s="26" t="s">
        <v>78</v>
      </c>
      <c r="E218" s="11"/>
      <c r="F218" s="11"/>
      <c r="G218" s="11">
        <f t="shared" si="50"/>
        <v>0</v>
      </c>
      <c r="H218" s="11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</row>
    <row r="219" spans="1:58" x14ac:dyDescent="0.25">
      <c r="A219" s="66">
        <v>3294</v>
      </c>
      <c r="B219" s="67"/>
      <c r="C219" s="68"/>
      <c r="D219" s="26" t="s">
        <v>84</v>
      </c>
      <c r="E219" s="11"/>
      <c r="F219" s="11"/>
      <c r="G219" s="11">
        <f t="shared" si="50"/>
        <v>0</v>
      </c>
      <c r="H219" s="11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</row>
    <row r="220" spans="1:58" x14ac:dyDescent="0.25">
      <c r="A220" s="66">
        <v>3295</v>
      </c>
      <c r="B220" s="67"/>
      <c r="C220" s="68"/>
      <c r="D220" s="26" t="s">
        <v>80</v>
      </c>
      <c r="E220" s="11"/>
      <c r="F220" s="11"/>
      <c r="G220" s="11">
        <f t="shared" si="50"/>
        <v>0</v>
      </c>
      <c r="H220" s="11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</row>
    <row r="221" spans="1:58" x14ac:dyDescent="0.25">
      <c r="A221" s="66">
        <v>3296</v>
      </c>
      <c r="B221" s="67"/>
      <c r="C221" s="68"/>
      <c r="D221" s="26" t="s">
        <v>85</v>
      </c>
      <c r="E221" s="11"/>
      <c r="F221" s="11"/>
      <c r="G221" s="11">
        <f t="shared" si="50"/>
        <v>0</v>
      </c>
      <c r="H221" s="11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</row>
    <row r="222" spans="1:58" ht="26.25" x14ac:dyDescent="0.25">
      <c r="A222" s="66">
        <v>3299</v>
      </c>
      <c r="B222" s="67"/>
      <c r="C222" s="68"/>
      <c r="D222" s="26" t="s">
        <v>75</v>
      </c>
      <c r="E222" s="11"/>
      <c r="F222" s="11"/>
      <c r="G222" s="11">
        <f>1362.26+1445.21</f>
        <v>2807.4700000000003</v>
      </c>
      <c r="H222" s="11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</row>
    <row r="223" spans="1:58" x14ac:dyDescent="0.25">
      <c r="A223" s="34">
        <v>34</v>
      </c>
      <c r="B223" s="64"/>
      <c r="C223" s="65"/>
      <c r="D223" s="28" t="s">
        <v>89</v>
      </c>
      <c r="E223" s="6">
        <v>0</v>
      </c>
      <c r="F223" s="6">
        <v>0</v>
      </c>
      <c r="G223" s="6">
        <f>SUM(G224:G225)</f>
        <v>0</v>
      </c>
      <c r="H223" s="6">
        <v>0</v>
      </c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</row>
    <row r="224" spans="1:58" ht="26.25" x14ac:dyDescent="0.25">
      <c r="A224" s="66">
        <v>3431</v>
      </c>
      <c r="B224" s="67"/>
      <c r="C224" s="68"/>
      <c r="D224" s="26" t="s">
        <v>91</v>
      </c>
      <c r="E224" s="11"/>
      <c r="F224" s="11"/>
      <c r="G224" s="11">
        <f t="shared" si="50"/>
        <v>0</v>
      </c>
      <c r="H224" s="11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</row>
    <row r="225" spans="1:58" x14ac:dyDescent="0.25">
      <c r="A225" s="66">
        <v>3433</v>
      </c>
      <c r="B225" s="67"/>
      <c r="C225" s="68"/>
      <c r="D225" s="26" t="s">
        <v>92</v>
      </c>
      <c r="E225" s="11"/>
      <c r="F225" s="11"/>
      <c r="G225" s="11">
        <f t="shared" si="50"/>
        <v>0</v>
      </c>
      <c r="H225" s="11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</row>
    <row r="226" spans="1:58" ht="38.25" x14ac:dyDescent="0.25">
      <c r="A226" s="34">
        <v>37</v>
      </c>
      <c r="B226" s="64"/>
      <c r="C226" s="65"/>
      <c r="D226" s="19" t="s">
        <v>93</v>
      </c>
      <c r="E226" s="6">
        <v>1858.12</v>
      </c>
      <c r="F226" s="6">
        <v>1858.12</v>
      </c>
      <c r="G226" s="6">
        <f>G227</f>
        <v>2540.17</v>
      </c>
      <c r="H226" s="6">
        <f t="shared" ref="H226:H264" si="51">G226/F226*100</f>
        <v>136.70645598777261</v>
      </c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</row>
    <row r="227" spans="1:58" ht="25.5" x14ac:dyDescent="0.25">
      <c r="A227" s="66">
        <v>3722</v>
      </c>
      <c r="B227" s="67"/>
      <c r="C227" s="68"/>
      <c r="D227" s="17" t="s">
        <v>95</v>
      </c>
      <c r="E227" s="11"/>
      <c r="F227" s="11"/>
      <c r="G227" s="11">
        <v>2540.17</v>
      </c>
      <c r="H227" s="11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</row>
    <row r="228" spans="1:58" x14ac:dyDescent="0.25">
      <c r="A228" s="34">
        <v>38</v>
      </c>
      <c r="B228" s="64"/>
      <c r="C228" s="65"/>
      <c r="D228" s="28" t="s">
        <v>97</v>
      </c>
      <c r="E228" s="6">
        <v>0</v>
      </c>
      <c r="F228" s="6">
        <v>0</v>
      </c>
      <c r="G228" s="6">
        <f>G229</f>
        <v>1641.64</v>
      </c>
      <c r="H228" s="6">
        <v>0</v>
      </c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</row>
    <row r="229" spans="1:58" x14ac:dyDescent="0.25">
      <c r="A229" s="66">
        <v>3812</v>
      </c>
      <c r="B229" s="67"/>
      <c r="C229" s="68"/>
      <c r="D229" s="201" t="s">
        <v>98</v>
      </c>
      <c r="E229" s="11"/>
      <c r="F229" s="11"/>
      <c r="G229" s="11">
        <v>1641.64</v>
      </c>
      <c r="H229" s="11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</row>
    <row r="230" spans="1:58" x14ac:dyDescent="0.25">
      <c r="A230" s="293" t="s">
        <v>169</v>
      </c>
      <c r="B230" s="293"/>
      <c r="C230" s="293"/>
      <c r="D230" s="76" t="s">
        <v>33</v>
      </c>
      <c r="E230" s="12">
        <f>E231</f>
        <v>0</v>
      </c>
      <c r="F230" s="12">
        <f t="shared" ref="F230" si="52">F231</f>
        <v>0</v>
      </c>
      <c r="G230" s="12">
        <f>G231+G254</f>
        <v>1151.81</v>
      </c>
      <c r="H230" s="12">
        <v>0</v>
      </c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</row>
    <row r="231" spans="1:58" x14ac:dyDescent="0.25">
      <c r="A231" s="34">
        <v>32</v>
      </c>
      <c r="B231" s="64"/>
      <c r="C231" s="65"/>
      <c r="D231" s="77" t="s">
        <v>52</v>
      </c>
      <c r="E231" s="6">
        <v>0</v>
      </c>
      <c r="F231" s="6">
        <v>0</v>
      </c>
      <c r="G231" s="6">
        <f>SUM(G232:G253)</f>
        <v>1016.81</v>
      </c>
      <c r="H231" s="6">
        <v>0</v>
      </c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</row>
    <row r="232" spans="1:58" x14ac:dyDescent="0.25">
      <c r="A232" s="66">
        <v>3211</v>
      </c>
      <c r="B232" s="67"/>
      <c r="C232" s="68"/>
      <c r="D232" s="26" t="s">
        <v>54</v>
      </c>
      <c r="E232" s="11"/>
      <c r="F232" s="11"/>
      <c r="G232" s="11">
        <v>202.92</v>
      </c>
      <c r="H232" s="11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</row>
    <row r="233" spans="1:58" x14ac:dyDescent="0.25">
      <c r="A233" s="66">
        <v>3213</v>
      </c>
      <c r="B233" s="67"/>
      <c r="C233" s="68"/>
      <c r="D233" s="26" t="s">
        <v>56</v>
      </c>
      <c r="E233" s="11"/>
      <c r="F233" s="11"/>
      <c r="G233" s="11">
        <v>132.72</v>
      </c>
      <c r="H233" s="11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</row>
    <row r="234" spans="1:58" ht="26.25" x14ac:dyDescent="0.25">
      <c r="A234" s="66">
        <v>3214</v>
      </c>
      <c r="B234" s="67"/>
      <c r="C234" s="68"/>
      <c r="D234" s="26" t="s">
        <v>57</v>
      </c>
      <c r="E234" s="11"/>
      <c r="F234" s="11"/>
      <c r="G234" s="11">
        <f t="shared" ref="G234" si="53">F234</f>
        <v>0</v>
      </c>
      <c r="H234" s="11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</row>
    <row r="235" spans="1:58" ht="26.25" x14ac:dyDescent="0.25">
      <c r="A235" s="66">
        <v>3221</v>
      </c>
      <c r="B235" s="67"/>
      <c r="C235" s="68"/>
      <c r="D235" s="26" t="s">
        <v>59</v>
      </c>
      <c r="E235" s="11"/>
      <c r="F235" s="11"/>
      <c r="G235" s="11">
        <v>0</v>
      </c>
      <c r="H235" s="11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</row>
    <row r="236" spans="1:58" x14ac:dyDescent="0.25">
      <c r="A236" s="66">
        <v>3222</v>
      </c>
      <c r="B236" s="67"/>
      <c r="C236" s="68"/>
      <c r="D236" s="26" t="s">
        <v>60</v>
      </c>
      <c r="E236" s="11"/>
      <c r="F236" s="11"/>
      <c r="G236" s="11">
        <v>681.17</v>
      </c>
      <c r="H236" s="11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</row>
    <row r="237" spans="1:58" x14ac:dyDescent="0.25">
      <c r="A237" s="66">
        <v>3223</v>
      </c>
      <c r="B237" s="67"/>
      <c r="C237" s="68"/>
      <c r="D237" s="26" t="s">
        <v>61</v>
      </c>
      <c r="E237" s="11"/>
      <c r="F237" s="11"/>
      <c r="G237" s="11">
        <f t="shared" ref="G237:G238" si="54">F237</f>
        <v>0</v>
      </c>
      <c r="H237" s="11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</row>
    <row r="238" spans="1:58" ht="26.25" x14ac:dyDescent="0.25">
      <c r="A238" s="66">
        <v>3224</v>
      </c>
      <c r="B238" s="67"/>
      <c r="C238" s="68"/>
      <c r="D238" s="26" t="s">
        <v>62</v>
      </c>
      <c r="E238" s="11"/>
      <c r="F238" s="11"/>
      <c r="G238" s="11">
        <f t="shared" si="54"/>
        <v>0</v>
      </c>
      <c r="H238" s="11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</row>
    <row r="239" spans="1:58" x14ac:dyDescent="0.25">
      <c r="A239" s="66">
        <v>3225</v>
      </c>
      <c r="B239" s="67"/>
      <c r="C239" s="68"/>
      <c r="D239" s="26" t="s">
        <v>82</v>
      </c>
      <c r="E239" s="11"/>
      <c r="F239" s="11"/>
      <c r="G239" s="11">
        <v>0</v>
      </c>
      <c r="H239" s="11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</row>
    <row r="240" spans="1:58" x14ac:dyDescent="0.25">
      <c r="A240" s="66">
        <v>3227</v>
      </c>
      <c r="B240" s="67"/>
      <c r="C240" s="68"/>
      <c r="D240" s="26" t="s">
        <v>83</v>
      </c>
      <c r="E240" s="11"/>
      <c r="F240" s="11"/>
      <c r="G240" s="11">
        <f t="shared" ref="G240" si="55">F240</f>
        <v>0</v>
      </c>
      <c r="H240" s="11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</row>
    <row r="241" spans="1:58" x14ac:dyDescent="0.25">
      <c r="A241" s="66">
        <v>3231</v>
      </c>
      <c r="B241" s="67"/>
      <c r="C241" s="68"/>
      <c r="D241" s="26" t="s">
        <v>66</v>
      </c>
      <c r="E241" s="11"/>
      <c r="F241" s="11"/>
      <c r="G241" s="11">
        <v>0</v>
      </c>
      <c r="H241" s="11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</row>
    <row r="242" spans="1:58" x14ac:dyDescent="0.25">
      <c r="A242" s="66">
        <v>3233</v>
      </c>
      <c r="B242" s="67"/>
      <c r="C242" s="68"/>
      <c r="D242" s="26" t="s">
        <v>68</v>
      </c>
      <c r="E242" s="11"/>
      <c r="F242" s="11"/>
      <c r="G242" s="11">
        <f t="shared" ref="G242:G246" si="56">F242</f>
        <v>0</v>
      </c>
      <c r="H242" s="11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</row>
    <row r="243" spans="1:58" x14ac:dyDescent="0.25">
      <c r="A243" s="66">
        <v>3234</v>
      </c>
      <c r="B243" s="67"/>
      <c r="C243" s="68"/>
      <c r="D243" s="26" t="s">
        <v>69</v>
      </c>
      <c r="E243" s="11"/>
      <c r="F243" s="11"/>
      <c r="G243" s="11">
        <f t="shared" si="56"/>
        <v>0</v>
      </c>
      <c r="H243" s="11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</row>
    <row r="244" spans="1:58" x14ac:dyDescent="0.25">
      <c r="A244" s="66">
        <v>3236</v>
      </c>
      <c r="B244" s="67"/>
      <c r="C244" s="68"/>
      <c r="D244" s="26" t="s">
        <v>71</v>
      </c>
      <c r="E244" s="11"/>
      <c r="F244" s="11"/>
      <c r="G244" s="11">
        <f t="shared" si="56"/>
        <v>0</v>
      </c>
      <c r="H244" s="11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</row>
    <row r="245" spans="1:58" x14ac:dyDescent="0.25">
      <c r="A245" s="66">
        <v>3237</v>
      </c>
      <c r="B245" s="67"/>
      <c r="C245" s="68"/>
      <c r="D245" s="26" t="s">
        <v>72</v>
      </c>
      <c r="E245" s="11"/>
      <c r="F245" s="11"/>
      <c r="G245" s="11">
        <f t="shared" si="56"/>
        <v>0</v>
      </c>
      <c r="H245" s="11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</row>
    <row r="246" spans="1:58" x14ac:dyDescent="0.25">
      <c r="A246" s="66">
        <v>3238</v>
      </c>
      <c r="B246" s="67"/>
      <c r="C246" s="68"/>
      <c r="D246" s="26" t="s">
        <v>73</v>
      </c>
      <c r="E246" s="11"/>
      <c r="F246" s="11"/>
      <c r="G246" s="11">
        <f t="shared" si="56"/>
        <v>0</v>
      </c>
      <c r="H246" s="11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</row>
    <row r="247" spans="1:58" x14ac:dyDescent="0.25">
      <c r="A247" s="66">
        <v>3239</v>
      </c>
      <c r="B247" s="67"/>
      <c r="C247" s="68"/>
      <c r="D247" s="26" t="s">
        <v>74</v>
      </c>
      <c r="E247" s="11"/>
      <c r="F247" s="11"/>
      <c r="G247" s="11">
        <v>0</v>
      </c>
      <c r="H247" s="11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</row>
    <row r="248" spans="1:58" x14ac:dyDescent="0.25">
      <c r="A248" s="66">
        <v>3292</v>
      </c>
      <c r="B248" s="67"/>
      <c r="C248" s="68"/>
      <c r="D248" s="26" t="s">
        <v>77</v>
      </c>
      <c r="E248" s="11"/>
      <c r="F248" s="11"/>
      <c r="G248" s="11">
        <f t="shared" ref="G248:G252" si="57">F248</f>
        <v>0</v>
      </c>
      <c r="H248" s="11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</row>
    <row r="249" spans="1:58" x14ac:dyDescent="0.25">
      <c r="A249" s="66">
        <v>3293</v>
      </c>
      <c r="B249" s="67"/>
      <c r="C249" s="68"/>
      <c r="D249" s="26" t="s">
        <v>78</v>
      </c>
      <c r="E249" s="11"/>
      <c r="F249" s="11"/>
      <c r="G249" s="11">
        <f t="shared" si="57"/>
        <v>0</v>
      </c>
      <c r="H249" s="11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</row>
    <row r="250" spans="1:58" x14ac:dyDescent="0.25">
      <c r="A250" s="66">
        <v>3294</v>
      </c>
      <c r="B250" s="67"/>
      <c r="C250" s="68"/>
      <c r="D250" s="26" t="s">
        <v>84</v>
      </c>
      <c r="E250" s="11"/>
      <c r="F250" s="11"/>
      <c r="G250" s="11">
        <f t="shared" si="57"/>
        <v>0</v>
      </c>
      <c r="H250" s="11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</row>
    <row r="251" spans="1:58" x14ac:dyDescent="0.25">
      <c r="A251" s="66">
        <v>3295</v>
      </c>
      <c r="B251" s="67"/>
      <c r="C251" s="68"/>
      <c r="D251" s="26" t="s">
        <v>80</v>
      </c>
      <c r="E251" s="11"/>
      <c r="F251" s="11"/>
      <c r="G251" s="11">
        <f t="shared" si="57"/>
        <v>0</v>
      </c>
      <c r="H251" s="11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3"/>
      <c r="AZ251" s="83"/>
      <c r="BA251" s="83"/>
      <c r="BB251" s="83"/>
      <c r="BC251" s="83"/>
      <c r="BD251" s="83"/>
      <c r="BE251" s="83"/>
      <c r="BF251" s="83"/>
    </row>
    <row r="252" spans="1:58" x14ac:dyDescent="0.25">
      <c r="A252" s="66">
        <v>3296</v>
      </c>
      <c r="B252" s="67"/>
      <c r="C252" s="68"/>
      <c r="D252" s="26" t="s">
        <v>85</v>
      </c>
      <c r="E252" s="11"/>
      <c r="F252" s="11"/>
      <c r="G252" s="11">
        <f t="shared" si="57"/>
        <v>0</v>
      </c>
      <c r="H252" s="11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</row>
    <row r="253" spans="1:58" ht="26.25" x14ac:dyDescent="0.25">
      <c r="A253" s="66">
        <v>3299</v>
      </c>
      <c r="B253" s="67"/>
      <c r="C253" s="68"/>
      <c r="D253" s="26" t="s">
        <v>75</v>
      </c>
      <c r="E253" s="11"/>
      <c r="F253" s="11"/>
      <c r="G253" s="11">
        <v>0</v>
      </c>
      <c r="H253" s="11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</row>
    <row r="254" spans="1:58" ht="26.25" x14ac:dyDescent="0.25">
      <c r="A254" s="34">
        <v>36</v>
      </c>
      <c r="B254" s="64"/>
      <c r="C254" s="65"/>
      <c r="D254" s="28" t="s">
        <v>252</v>
      </c>
      <c r="E254" s="6">
        <v>0</v>
      </c>
      <c r="F254" s="6">
        <v>0</v>
      </c>
      <c r="G254" s="6">
        <f>G255</f>
        <v>135</v>
      </c>
      <c r="H254" s="6">
        <v>0</v>
      </c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</row>
    <row r="255" spans="1:58" ht="31.5" customHeight="1" x14ac:dyDescent="0.25">
      <c r="A255" s="66">
        <v>3691</v>
      </c>
      <c r="B255" s="67"/>
      <c r="C255" s="68"/>
      <c r="D255" s="36" t="s">
        <v>253</v>
      </c>
      <c r="E255" s="11"/>
      <c r="F255" s="11"/>
      <c r="G255" s="11">
        <v>135</v>
      </c>
      <c r="H255" s="11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3"/>
      <c r="AZ255" s="83"/>
      <c r="BA255" s="83"/>
      <c r="BB255" s="83"/>
      <c r="BC255" s="83"/>
      <c r="BD255" s="83"/>
      <c r="BE255" s="83"/>
      <c r="BF255" s="83"/>
    </row>
    <row r="256" spans="1:58" ht="25.5" x14ac:dyDescent="0.25">
      <c r="A256" s="294" t="s">
        <v>133</v>
      </c>
      <c r="B256" s="294"/>
      <c r="C256" s="294"/>
      <c r="D256" s="51" t="s">
        <v>170</v>
      </c>
      <c r="E256" s="52">
        <f>E258+E264+E268</f>
        <v>1806415.82</v>
      </c>
      <c r="F256" s="52">
        <f t="shared" ref="F256" si="58">F258+F264+F268</f>
        <v>1806415.82</v>
      </c>
      <c r="G256" s="52">
        <f>G258+G264+G268</f>
        <v>2044988.8800000001</v>
      </c>
      <c r="H256" s="52">
        <f t="shared" si="51"/>
        <v>113.20698464653616</v>
      </c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</row>
    <row r="257" spans="1:58" ht="15" customHeight="1" x14ac:dyDescent="0.25">
      <c r="A257" s="293" t="s">
        <v>168</v>
      </c>
      <c r="B257" s="293"/>
      <c r="C257" s="293"/>
      <c r="D257" s="75" t="s">
        <v>16</v>
      </c>
      <c r="E257" s="12">
        <f>E256</f>
        <v>1806415.82</v>
      </c>
      <c r="F257" s="12">
        <f t="shared" ref="F257:G257" si="59">F256</f>
        <v>1806415.82</v>
      </c>
      <c r="G257" s="12">
        <f t="shared" si="59"/>
        <v>2044988.8800000001</v>
      </c>
      <c r="H257" s="12">
        <f t="shared" si="51"/>
        <v>113.20698464653616</v>
      </c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</row>
    <row r="258" spans="1:58" x14ac:dyDescent="0.25">
      <c r="A258" s="34">
        <v>31</v>
      </c>
      <c r="B258" s="64"/>
      <c r="C258" s="65"/>
      <c r="D258" s="28" t="s">
        <v>43</v>
      </c>
      <c r="E258" s="6">
        <v>1765784.06</v>
      </c>
      <c r="F258" s="6">
        <v>1765784.06</v>
      </c>
      <c r="G258" s="6">
        <f>SUM(G259:G263)</f>
        <v>2026934.6700000002</v>
      </c>
      <c r="H258" s="6">
        <f t="shared" si="51"/>
        <v>114.7894986661053</v>
      </c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</row>
    <row r="259" spans="1:58" x14ac:dyDescent="0.25">
      <c r="A259" s="66">
        <v>3111</v>
      </c>
      <c r="B259" s="67"/>
      <c r="C259" s="68"/>
      <c r="D259" s="26" t="s">
        <v>45</v>
      </c>
      <c r="E259" s="11"/>
      <c r="F259" s="11"/>
      <c r="G259" s="11">
        <v>1575902.58</v>
      </c>
      <c r="H259" s="11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</row>
    <row r="260" spans="1:58" x14ac:dyDescent="0.25">
      <c r="A260" s="66" t="s">
        <v>171</v>
      </c>
      <c r="B260" s="67"/>
      <c r="C260" s="68"/>
      <c r="D260" s="26" t="s">
        <v>49</v>
      </c>
      <c r="E260" s="11"/>
      <c r="F260" s="11"/>
      <c r="G260" s="11">
        <v>108882.72</v>
      </c>
      <c r="H260" s="11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3"/>
      <c r="AZ260" s="83"/>
      <c r="BA260" s="83"/>
      <c r="BB260" s="83"/>
      <c r="BC260" s="83"/>
      <c r="BD260" s="83"/>
      <c r="BE260" s="83"/>
      <c r="BF260" s="83"/>
    </row>
    <row r="261" spans="1:58" x14ac:dyDescent="0.25">
      <c r="A261" s="66">
        <v>3121</v>
      </c>
      <c r="B261" s="67"/>
      <c r="C261" s="68"/>
      <c r="D261" s="26" t="s">
        <v>46</v>
      </c>
      <c r="E261" s="11"/>
      <c r="F261" s="11"/>
      <c r="G261" s="11">
        <v>71803.72</v>
      </c>
      <c r="H261" s="11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3"/>
      <c r="AZ261" s="83"/>
      <c r="BA261" s="83"/>
      <c r="BB261" s="83"/>
      <c r="BC261" s="83"/>
      <c r="BD261" s="83"/>
      <c r="BE261" s="83"/>
      <c r="BF261" s="83"/>
    </row>
    <row r="262" spans="1:58" ht="26.25" x14ac:dyDescent="0.25">
      <c r="A262" s="66">
        <v>3132</v>
      </c>
      <c r="B262" s="67"/>
      <c r="C262" s="68"/>
      <c r="D262" s="26" t="s">
        <v>48</v>
      </c>
      <c r="E262" s="11"/>
      <c r="F262" s="11"/>
      <c r="G262" s="11">
        <v>269974.62</v>
      </c>
      <c r="H262" s="11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</row>
    <row r="263" spans="1:58" ht="26.25" x14ac:dyDescent="0.25">
      <c r="A263" s="66">
        <v>3133</v>
      </c>
      <c r="B263" s="67"/>
      <c r="C263" s="68"/>
      <c r="D263" s="26" t="s">
        <v>50</v>
      </c>
      <c r="E263" s="11"/>
      <c r="F263" s="11"/>
      <c r="G263" s="11">
        <v>371.03</v>
      </c>
      <c r="H263" s="11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</row>
    <row r="264" spans="1:58" x14ac:dyDescent="0.25">
      <c r="A264" s="34">
        <v>32</v>
      </c>
      <c r="B264" s="64"/>
      <c r="C264" s="65"/>
      <c r="D264" s="28" t="s">
        <v>52</v>
      </c>
      <c r="E264" s="6">
        <v>23908.69</v>
      </c>
      <c r="F264" s="6">
        <v>23908.69</v>
      </c>
      <c r="G264" s="6">
        <f>SUM(G265:G267)</f>
        <v>7851.9600000000009</v>
      </c>
      <c r="H264" s="6">
        <f t="shared" si="51"/>
        <v>32.841448025801498</v>
      </c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</row>
    <row r="265" spans="1:58" ht="26.25" x14ac:dyDescent="0.25">
      <c r="A265" s="66">
        <v>3212</v>
      </c>
      <c r="B265" s="67"/>
      <c r="C265" s="68"/>
      <c r="D265" s="26" t="s">
        <v>144</v>
      </c>
      <c r="E265" s="11"/>
      <c r="F265" s="11"/>
      <c r="G265" s="11">
        <f t="shared" si="50"/>
        <v>0</v>
      </c>
      <c r="H265" s="11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</row>
    <row r="266" spans="1:58" x14ac:dyDescent="0.25">
      <c r="A266" s="66">
        <v>3295</v>
      </c>
      <c r="B266" s="67"/>
      <c r="C266" s="68"/>
      <c r="D266" s="26" t="s">
        <v>80</v>
      </c>
      <c r="E266" s="11"/>
      <c r="F266" s="11"/>
      <c r="G266" s="11">
        <v>3450.57</v>
      </c>
      <c r="H266" s="11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</row>
    <row r="267" spans="1:58" x14ac:dyDescent="0.25">
      <c r="A267" s="66">
        <v>3296</v>
      </c>
      <c r="B267" s="67"/>
      <c r="C267" s="68"/>
      <c r="D267" s="26" t="s">
        <v>85</v>
      </c>
      <c r="E267" s="11"/>
      <c r="F267" s="11"/>
      <c r="G267" s="11">
        <v>4401.3900000000003</v>
      </c>
      <c r="H267" s="11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</row>
    <row r="268" spans="1:58" x14ac:dyDescent="0.25">
      <c r="A268" s="34">
        <v>34</v>
      </c>
      <c r="B268" s="64"/>
      <c r="C268" s="65"/>
      <c r="D268" s="28" t="s">
        <v>89</v>
      </c>
      <c r="E268" s="6">
        <v>16723.07</v>
      </c>
      <c r="F268" s="6">
        <v>16723.07</v>
      </c>
      <c r="G268" s="6">
        <f>G269</f>
        <v>10202.25</v>
      </c>
      <c r="H268" s="6">
        <f t="shared" ref="H268:H323" si="60">G268/F268*100</f>
        <v>61.007039975315536</v>
      </c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</row>
    <row r="269" spans="1:58" x14ac:dyDescent="0.25">
      <c r="A269" s="66">
        <v>3433</v>
      </c>
      <c r="B269" s="67"/>
      <c r="C269" s="68"/>
      <c r="D269" s="26" t="s">
        <v>92</v>
      </c>
      <c r="E269" s="11"/>
      <c r="F269" s="11"/>
      <c r="G269" s="11">
        <v>10202.25</v>
      </c>
      <c r="H269" s="11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</row>
    <row r="270" spans="1:58" x14ac:dyDescent="0.25">
      <c r="A270" s="292" t="s">
        <v>157</v>
      </c>
      <c r="B270" s="292"/>
      <c r="C270" s="292"/>
      <c r="D270" s="62" t="s">
        <v>172</v>
      </c>
      <c r="E270" s="63">
        <f>E272</f>
        <v>26677.279999999999</v>
      </c>
      <c r="F270" s="63">
        <f t="shared" ref="F270:G270" si="61">F272</f>
        <v>26677.279999999999</v>
      </c>
      <c r="G270" s="63">
        <f t="shared" si="61"/>
        <v>26944.71</v>
      </c>
      <c r="H270" s="63">
        <f t="shared" si="60"/>
        <v>101.00246351951922</v>
      </c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92"/>
      <c r="X270" s="92"/>
      <c r="Y270" s="92"/>
      <c r="Z270" s="92"/>
      <c r="AA270" s="92"/>
      <c r="AB270" s="92"/>
      <c r="AC270" s="92"/>
      <c r="AD270" s="92"/>
      <c r="AE270" s="92"/>
      <c r="AF270" s="92"/>
      <c r="AG270" s="92"/>
      <c r="AH270" s="92"/>
      <c r="AI270" s="92"/>
      <c r="AJ270" s="92"/>
      <c r="AK270" s="92"/>
      <c r="AL270" s="92"/>
      <c r="AM270" s="92"/>
      <c r="AN270" s="92"/>
      <c r="AO270" s="92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2"/>
      <c r="BC270" s="92"/>
      <c r="BD270" s="92"/>
      <c r="BE270" s="92"/>
      <c r="BF270" s="92"/>
    </row>
    <row r="271" spans="1:58" ht="15" customHeight="1" x14ac:dyDescent="0.25">
      <c r="A271" s="293" t="s">
        <v>166</v>
      </c>
      <c r="B271" s="293"/>
      <c r="C271" s="293"/>
      <c r="D271" s="53" t="s">
        <v>23</v>
      </c>
      <c r="E271" s="12">
        <f>E270</f>
        <v>26677.279999999999</v>
      </c>
      <c r="F271" s="12">
        <f t="shared" ref="F271:G271" si="62">F270</f>
        <v>26677.279999999999</v>
      </c>
      <c r="G271" s="12">
        <f t="shared" si="62"/>
        <v>26944.71</v>
      </c>
      <c r="H271" s="12">
        <f t="shared" si="60"/>
        <v>101.00246351951922</v>
      </c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</row>
    <row r="272" spans="1:58" ht="15" customHeight="1" x14ac:dyDescent="0.25">
      <c r="A272" s="34">
        <v>32</v>
      </c>
      <c r="B272" s="58"/>
      <c r="C272" s="59"/>
      <c r="D272" s="31" t="s">
        <v>52</v>
      </c>
      <c r="E272" s="6">
        <v>26677.279999999999</v>
      </c>
      <c r="F272" s="6">
        <v>26677.279999999999</v>
      </c>
      <c r="G272" s="6">
        <f>SUM(G273:G275)</f>
        <v>26944.71</v>
      </c>
      <c r="H272" s="6">
        <f t="shared" si="60"/>
        <v>101.00246351951922</v>
      </c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</row>
    <row r="273" spans="1:58" ht="24" x14ac:dyDescent="0.25">
      <c r="A273" s="66">
        <v>3232</v>
      </c>
      <c r="B273" s="67"/>
      <c r="C273" s="68"/>
      <c r="D273" s="30" t="s">
        <v>67</v>
      </c>
      <c r="E273" s="11"/>
      <c r="F273" s="11"/>
      <c r="G273" s="11">
        <f t="shared" si="50"/>
        <v>0</v>
      </c>
      <c r="H273" s="11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</row>
    <row r="274" spans="1:58" x14ac:dyDescent="0.25">
      <c r="A274" s="66">
        <v>3233</v>
      </c>
      <c r="B274" s="67"/>
      <c r="C274" s="68"/>
      <c r="D274" s="30" t="s">
        <v>68</v>
      </c>
      <c r="E274" s="11"/>
      <c r="F274" s="11"/>
      <c r="G274" s="11">
        <f t="shared" si="50"/>
        <v>0</v>
      </c>
      <c r="H274" s="11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</row>
    <row r="275" spans="1:58" x14ac:dyDescent="0.25">
      <c r="A275" s="66">
        <v>3237</v>
      </c>
      <c r="B275" s="67"/>
      <c r="C275" s="68"/>
      <c r="D275" s="30" t="s">
        <v>72</v>
      </c>
      <c r="E275" s="11"/>
      <c r="F275" s="11"/>
      <c r="G275" s="11">
        <v>26944.71</v>
      </c>
      <c r="H275" s="11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</row>
    <row r="276" spans="1:58" x14ac:dyDescent="0.25">
      <c r="A276" s="292" t="s">
        <v>136</v>
      </c>
      <c r="B276" s="292"/>
      <c r="C276" s="292"/>
      <c r="D276" s="62" t="s">
        <v>137</v>
      </c>
      <c r="E276" s="63">
        <f>E278</f>
        <v>1401.55</v>
      </c>
      <c r="F276" s="63">
        <f t="shared" ref="F276:G276" si="63">F278</f>
        <v>1401.55</v>
      </c>
      <c r="G276" s="63">
        <f t="shared" si="63"/>
        <v>1078.31</v>
      </c>
      <c r="H276" s="63">
        <f t="shared" si="60"/>
        <v>76.936962648496305</v>
      </c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92"/>
      <c r="X276" s="92"/>
      <c r="Y276" s="92"/>
      <c r="Z276" s="92"/>
      <c r="AA276" s="92"/>
      <c r="AB276" s="92"/>
      <c r="AC276" s="92"/>
      <c r="AD276" s="92"/>
      <c r="AE276" s="92"/>
      <c r="AF276" s="92"/>
      <c r="AG276" s="92"/>
      <c r="AH276" s="92"/>
      <c r="AI276" s="92"/>
      <c r="AJ276" s="92"/>
      <c r="AK276" s="92"/>
      <c r="AL276" s="92"/>
      <c r="AM276" s="92"/>
      <c r="AN276" s="92"/>
      <c r="AO276" s="92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2"/>
      <c r="BC276" s="92"/>
      <c r="BD276" s="92"/>
      <c r="BE276" s="92"/>
      <c r="BF276" s="92"/>
    </row>
    <row r="277" spans="1:58" ht="15" customHeight="1" x14ac:dyDescent="0.25">
      <c r="A277" s="293" t="s">
        <v>168</v>
      </c>
      <c r="B277" s="293"/>
      <c r="C277" s="293"/>
      <c r="D277" s="75" t="s">
        <v>16</v>
      </c>
      <c r="E277" s="12">
        <f>E276</f>
        <v>1401.55</v>
      </c>
      <c r="F277" s="12">
        <f t="shared" ref="F277:G277" si="64">F276</f>
        <v>1401.55</v>
      </c>
      <c r="G277" s="12">
        <f t="shared" si="64"/>
        <v>1078.31</v>
      </c>
      <c r="H277" s="12">
        <f t="shared" si="60"/>
        <v>76.936962648496305</v>
      </c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</row>
    <row r="278" spans="1:58" x14ac:dyDescent="0.25">
      <c r="A278" s="34">
        <v>32</v>
      </c>
      <c r="B278" s="64"/>
      <c r="C278" s="65"/>
      <c r="D278" s="31" t="s">
        <v>52</v>
      </c>
      <c r="E278" s="6">
        <v>1401.55</v>
      </c>
      <c r="F278" s="6">
        <v>1401.55</v>
      </c>
      <c r="G278" s="6">
        <f>SUM(G279:G287)</f>
        <v>1078.31</v>
      </c>
      <c r="H278" s="6">
        <f t="shared" si="60"/>
        <v>76.936962648496305</v>
      </c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</row>
    <row r="279" spans="1:58" x14ac:dyDescent="0.25">
      <c r="A279" s="66">
        <v>3211</v>
      </c>
      <c r="B279" s="67"/>
      <c r="C279" s="68"/>
      <c r="D279" s="35" t="s">
        <v>54</v>
      </c>
      <c r="E279" s="11"/>
      <c r="F279" s="11"/>
      <c r="G279" s="11">
        <f t="shared" si="50"/>
        <v>0</v>
      </c>
      <c r="H279" s="11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</row>
    <row r="280" spans="1:58" x14ac:dyDescent="0.25">
      <c r="A280" s="66">
        <v>3213</v>
      </c>
      <c r="B280" s="67"/>
      <c r="C280" s="68"/>
      <c r="D280" s="35" t="s">
        <v>56</v>
      </c>
      <c r="E280" s="11"/>
      <c r="F280" s="11"/>
      <c r="G280" s="11">
        <f t="shared" si="50"/>
        <v>0</v>
      </c>
      <c r="H280" s="11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3"/>
      <c r="AZ280" s="83"/>
      <c r="BA280" s="83"/>
      <c r="BB280" s="83"/>
      <c r="BC280" s="83"/>
      <c r="BD280" s="83"/>
      <c r="BE280" s="83"/>
      <c r="BF280" s="83"/>
    </row>
    <row r="281" spans="1:58" ht="25.5" x14ac:dyDescent="0.25">
      <c r="A281" s="66">
        <v>3214</v>
      </c>
      <c r="B281" s="67"/>
      <c r="C281" s="68"/>
      <c r="D281" s="35" t="s">
        <v>57</v>
      </c>
      <c r="E281" s="11"/>
      <c r="F281" s="11"/>
      <c r="G281" s="11">
        <f t="shared" si="50"/>
        <v>0</v>
      </c>
      <c r="H281" s="11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3"/>
      <c r="AZ281" s="83"/>
      <c r="BA281" s="83"/>
      <c r="BB281" s="83"/>
      <c r="BC281" s="83"/>
      <c r="BD281" s="83"/>
      <c r="BE281" s="83"/>
      <c r="BF281" s="83"/>
    </row>
    <row r="282" spans="1:58" x14ac:dyDescent="0.25">
      <c r="A282" s="66">
        <v>3221</v>
      </c>
      <c r="B282" s="67"/>
      <c r="C282" s="68"/>
      <c r="D282" s="35" t="s">
        <v>81</v>
      </c>
      <c r="E282" s="11"/>
      <c r="F282" s="11"/>
      <c r="G282" s="11">
        <f t="shared" si="50"/>
        <v>0</v>
      </c>
      <c r="H282" s="11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3"/>
      <c r="AZ282" s="83"/>
      <c r="BA282" s="83"/>
      <c r="BB282" s="83"/>
      <c r="BC282" s="83"/>
      <c r="BD282" s="83"/>
      <c r="BE282" s="83"/>
      <c r="BF282" s="83"/>
    </row>
    <row r="283" spans="1:58" x14ac:dyDescent="0.25">
      <c r="A283" s="66">
        <v>3222</v>
      </c>
      <c r="B283" s="67"/>
      <c r="C283" s="68"/>
      <c r="D283" s="35" t="s">
        <v>60</v>
      </c>
      <c r="E283" s="11"/>
      <c r="F283" s="11"/>
      <c r="G283" s="11">
        <f t="shared" si="50"/>
        <v>0</v>
      </c>
      <c r="H283" s="11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3"/>
      <c r="AZ283" s="83"/>
      <c r="BA283" s="83"/>
      <c r="BB283" s="83"/>
      <c r="BC283" s="83"/>
      <c r="BD283" s="83"/>
      <c r="BE283" s="83"/>
      <c r="BF283" s="83"/>
    </row>
    <row r="284" spans="1:58" x14ac:dyDescent="0.25">
      <c r="A284" s="66">
        <v>3225</v>
      </c>
      <c r="B284" s="67"/>
      <c r="C284" s="68"/>
      <c r="D284" s="35" t="s">
        <v>82</v>
      </c>
      <c r="E284" s="11"/>
      <c r="F284" s="11"/>
      <c r="G284" s="11">
        <f t="shared" si="50"/>
        <v>0</v>
      </c>
      <c r="H284" s="11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</row>
    <row r="285" spans="1:58" x14ac:dyDescent="0.25">
      <c r="A285" s="66">
        <v>3237</v>
      </c>
      <c r="B285" s="67"/>
      <c r="C285" s="68"/>
      <c r="D285" s="35" t="s">
        <v>72</v>
      </c>
      <c r="E285" s="11"/>
      <c r="F285" s="11"/>
      <c r="G285" s="11">
        <f t="shared" ref="G285:G327" si="65">F285</f>
        <v>0</v>
      </c>
      <c r="H285" s="11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3"/>
      <c r="AZ285" s="83"/>
      <c r="BA285" s="83"/>
      <c r="BB285" s="83"/>
      <c r="BC285" s="83"/>
      <c r="BD285" s="83"/>
      <c r="BE285" s="83"/>
      <c r="BF285" s="83"/>
    </row>
    <row r="286" spans="1:58" x14ac:dyDescent="0.25">
      <c r="A286" s="66">
        <v>3293</v>
      </c>
      <c r="B286" s="67"/>
      <c r="C286" s="68"/>
      <c r="D286" s="35" t="s">
        <v>78</v>
      </c>
      <c r="E286" s="11"/>
      <c r="F286" s="11"/>
      <c r="G286" s="11">
        <f t="shared" si="65"/>
        <v>0</v>
      </c>
      <c r="H286" s="11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3"/>
      <c r="AZ286" s="83"/>
      <c r="BA286" s="83"/>
      <c r="BB286" s="83"/>
      <c r="BC286" s="83"/>
      <c r="BD286" s="83"/>
      <c r="BE286" s="83"/>
      <c r="BF286" s="83"/>
    </row>
    <row r="287" spans="1:58" ht="25.5" x14ac:dyDescent="0.25">
      <c r="A287" s="66">
        <v>3299</v>
      </c>
      <c r="B287" s="67"/>
      <c r="C287" s="68"/>
      <c r="D287" s="35" t="s">
        <v>75</v>
      </c>
      <c r="E287" s="11"/>
      <c r="F287" s="11"/>
      <c r="G287" s="11">
        <v>1078.31</v>
      </c>
      <c r="H287" s="11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</row>
    <row r="288" spans="1:58" x14ac:dyDescent="0.25">
      <c r="A288" s="292" t="s">
        <v>173</v>
      </c>
      <c r="B288" s="292"/>
      <c r="C288" s="292"/>
      <c r="D288" s="62" t="s">
        <v>139</v>
      </c>
      <c r="E288" s="63">
        <f>E289+E296</f>
        <v>3251.71</v>
      </c>
      <c r="F288" s="63">
        <f t="shared" ref="F288" si="66">F289+F296</f>
        <v>3251.71</v>
      </c>
      <c r="G288" s="63">
        <f>G289+G296</f>
        <v>2271.7399999999998</v>
      </c>
      <c r="H288" s="63">
        <f t="shared" si="60"/>
        <v>69.862933656445364</v>
      </c>
      <c r="I288" s="92"/>
      <c r="J288" s="92"/>
      <c r="K288" s="18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92"/>
      <c r="AC288" s="92"/>
      <c r="AD288" s="92"/>
      <c r="AE288" s="92"/>
      <c r="AF288" s="92"/>
      <c r="AG288" s="92"/>
      <c r="AH288" s="92"/>
      <c r="AI288" s="92"/>
      <c r="AJ288" s="92"/>
      <c r="AK288" s="92"/>
      <c r="AL288" s="92"/>
      <c r="AM288" s="92"/>
      <c r="AN288" s="92"/>
      <c r="AO288" s="92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2"/>
      <c r="BC288" s="92"/>
      <c r="BD288" s="92"/>
      <c r="BE288" s="92"/>
      <c r="BF288" s="92"/>
    </row>
    <row r="289" spans="1:58" ht="15" customHeight="1" x14ac:dyDescent="0.25">
      <c r="A289" s="293" t="s">
        <v>166</v>
      </c>
      <c r="B289" s="293"/>
      <c r="C289" s="293"/>
      <c r="D289" s="53" t="s">
        <v>23</v>
      </c>
      <c r="E289" s="12">
        <f>E290</f>
        <v>398.17</v>
      </c>
      <c r="F289" s="12">
        <f t="shared" ref="F289:G289" si="67">F290</f>
        <v>398.17</v>
      </c>
      <c r="G289" s="12">
        <f t="shared" si="67"/>
        <v>374.04</v>
      </c>
      <c r="H289" s="12">
        <f t="shared" si="60"/>
        <v>93.939774468191985</v>
      </c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</row>
    <row r="290" spans="1:58" x14ac:dyDescent="0.25">
      <c r="A290" s="34">
        <v>32</v>
      </c>
      <c r="B290" s="64"/>
      <c r="C290" s="65"/>
      <c r="D290" s="28" t="s">
        <v>52</v>
      </c>
      <c r="E290" s="6">
        <v>398.17</v>
      </c>
      <c r="F290" s="6">
        <v>398.17</v>
      </c>
      <c r="G290" s="6">
        <f>SUM(G291:G295)</f>
        <v>374.04</v>
      </c>
      <c r="H290" s="6">
        <f t="shared" si="60"/>
        <v>93.939774468191985</v>
      </c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</row>
    <row r="291" spans="1:58" x14ac:dyDescent="0.25">
      <c r="A291" s="66">
        <v>3211</v>
      </c>
      <c r="B291" s="67"/>
      <c r="C291" s="68"/>
      <c r="D291" s="26" t="s">
        <v>54</v>
      </c>
      <c r="E291" s="11"/>
      <c r="F291" s="11"/>
      <c r="G291" s="11">
        <f t="shared" si="65"/>
        <v>0</v>
      </c>
      <c r="H291" s="11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3"/>
      <c r="AZ291" s="83"/>
      <c r="BA291" s="83"/>
      <c r="BB291" s="83"/>
      <c r="BC291" s="83"/>
      <c r="BD291" s="83"/>
      <c r="BE291" s="83"/>
      <c r="BF291" s="83"/>
    </row>
    <row r="292" spans="1:58" ht="26.25" x14ac:dyDescent="0.25">
      <c r="A292" s="66">
        <v>3214</v>
      </c>
      <c r="B292" s="67"/>
      <c r="C292" s="68"/>
      <c r="D292" s="26" t="s">
        <v>57</v>
      </c>
      <c r="E292" s="11"/>
      <c r="F292" s="11"/>
      <c r="G292" s="11">
        <f t="shared" si="65"/>
        <v>0</v>
      </c>
      <c r="H292" s="11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3"/>
      <c r="AZ292" s="83"/>
      <c r="BA292" s="83"/>
      <c r="BB292" s="83"/>
      <c r="BC292" s="83"/>
      <c r="BD292" s="83"/>
      <c r="BE292" s="83"/>
      <c r="BF292" s="83"/>
    </row>
    <row r="293" spans="1:58" x14ac:dyDescent="0.25">
      <c r="A293" s="66">
        <v>3231</v>
      </c>
      <c r="B293" s="67"/>
      <c r="C293" s="68"/>
      <c r="D293" s="26" t="s">
        <v>66</v>
      </c>
      <c r="E293" s="11"/>
      <c r="F293" s="11"/>
      <c r="G293" s="11">
        <f t="shared" si="65"/>
        <v>0</v>
      </c>
      <c r="H293" s="11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3"/>
      <c r="AZ293" s="83"/>
      <c r="BA293" s="83"/>
      <c r="BB293" s="83"/>
      <c r="BC293" s="83"/>
      <c r="BD293" s="83"/>
      <c r="BE293" s="83"/>
      <c r="BF293" s="83"/>
    </row>
    <row r="294" spans="1:58" ht="25.5" x14ac:dyDescent="0.25">
      <c r="A294" s="66">
        <v>3291</v>
      </c>
      <c r="B294" s="67"/>
      <c r="C294" s="68"/>
      <c r="D294" s="33" t="s">
        <v>88</v>
      </c>
      <c r="E294" s="11"/>
      <c r="F294" s="11"/>
      <c r="G294" s="11">
        <f t="shared" si="65"/>
        <v>0</v>
      </c>
      <c r="H294" s="11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3"/>
      <c r="AZ294" s="83"/>
      <c r="BA294" s="83"/>
      <c r="BB294" s="83"/>
      <c r="BC294" s="83"/>
      <c r="BD294" s="83"/>
      <c r="BE294" s="83"/>
      <c r="BF294" s="83"/>
    </row>
    <row r="295" spans="1:58" ht="26.25" x14ac:dyDescent="0.25">
      <c r="A295" s="66">
        <v>3299</v>
      </c>
      <c r="B295" s="67"/>
      <c r="C295" s="68"/>
      <c r="D295" s="26" t="s">
        <v>75</v>
      </c>
      <c r="E295" s="11"/>
      <c r="F295" s="11"/>
      <c r="G295" s="11">
        <v>374.04</v>
      </c>
      <c r="H295" s="11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3"/>
      <c r="AZ295" s="83"/>
      <c r="BA295" s="83"/>
      <c r="BB295" s="83"/>
      <c r="BC295" s="83"/>
      <c r="BD295" s="83"/>
      <c r="BE295" s="83"/>
      <c r="BF295" s="83"/>
    </row>
    <row r="296" spans="1:58" x14ac:dyDescent="0.25">
      <c r="A296" s="293" t="s">
        <v>169</v>
      </c>
      <c r="B296" s="293"/>
      <c r="C296" s="293"/>
      <c r="D296" s="53" t="s">
        <v>33</v>
      </c>
      <c r="E296" s="12">
        <f>E297</f>
        <v>2853.54</v>
      </c>
      <c r="F296" s="12">
        <f t="shared" ref="F296:G296" si="68">F297</f>
        <v>2853.54</v>
      </c>
      <c r="G296" s="12">
        <f t="shared" si="68"/>
        <v>1897.6999999999998</v>
      </c>
      <c r="H296" s="12">
        <f t="shared" si="60"/>
        <v>66.503360737890475</v>
      </c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</row>
    <row r="297" spans="1:58" x14ac:dyDescent="0.25">
      <c r="A297" s="34">
        <v>32</v>
      </c>
      <c r="B297" s="64"/>
      <c r="C297" s="65"/>
      <c r="D297" s="31" t="s">
        <v>52</v>
      </c>
      <c r="E297" s="6">
        <v>2853.54</v>
      </c>
      <c r="F297" s="6">
        <v>2853.54</v>
      </c>
      <c r="G297" s="6">
        <f>SUM(G298:G303)</f>
        <v>1897.6999999999998</v>
      </c>
      <c r="H297" s="6">
        <f t="shared" si="60"/>
        <v>66.503360737890475</v>
      </c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</row>
    <row r="298" spans="1:58" x14ac:dyDescent="0.25">
      <c r="A298" s="66">
        <v>3211</v>
      </c>
      <c r="B298" s="67"/>
      <c r="C298" s="68"/>
      <c r="D298" s="35" t="s">
        <v>54</v>
      </c>
      <c r="E298" s="11"/>
      <c r="F298" s="11"/>
      <c r="G298" s="11">
        <v>855.93</v>
      </c>
      <c r="H298" s="11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</row>
    <row r="299" spans="1:58" x14ac:dyDescent="0.25">
      <c r="A299" s="66">
        <v>3213</v>
      </c>
      <c r="B299" s="67"/>
      <c r="C299" s="68"/>
      <c r="D299" s="35" t="s">
        <v>56</v>
      </c>
      <c r="E299" s="11"/>
      <c r="F299" s="11"/>
      <c r="G299" s="11">
        <f t="shared" si="65"/>
        <v>0</v>
      </c>
      <c r="H299" s="11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3"/>
      <c r="AZ299" s="83"/>
      <c r="BA299" s="83"/>
      <c r="BB299" s="83"/>
      <c r="BC299" s="83"/>
      <c r="BD299" s="83"/>
      <c r="BE299" s="83"/>
      <c r="BF299" s="83"/>
    </row>
    <row r="300" spans="1:58" x14ac:dyDescent="0.25">
      <c r="A300" s="66">
        <v>3231</v>
      </c>
      <c r="B300" s="67"/>
      <c r="C300" s="68"/>
      <c r="D300" s="35" t="s">
        <v>66</v>
      </c>
      <c r="E300" s="11"/>
      <c r="F300" s="11"/>
      <c r="G300" s="11">
        <f t="shared" si="65"/>
        <v>0</v>
      </c>
      <c r="H300" s="11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3"/>
      <c r="AZ300" s="83"/>
      <c r="BA300" s="83"/>
      <c r="BB300" s="83"/>
      <c r="BC300" s="83"/>
      <c r="BD300" s="83"/>
      <c r="BE300" s="83"/>
      <c r="BF300" s="83"/>
    </row>
    <row r="301" spans="1:58" ht="15" customHeight="1" x14ac:dyDescent="0.25">
      <c r="A301" s="66">
        <v>3237</v>
      </c>
      <c r="B301" s="67"/>
      <c r="C301" s="68"/>
      <c r="D301" s="35" t="s">
        <v>72</v>
      </c>
      <c r="E301" s="11"/>
      <c r="F301" s="11"/>
      <c r="G301" s="11">
        <v>394.62</v>
      </c>
      <c r="H301" s="11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</row>
    <row r="302" spans="1:58" ht="25.5" x14ac:dyDescent="0.25">
      <c r="A302" s="66">
        <v>3291</v>
      </c>
      <c r="B302" s="67"/>
      <c r="C302" s="68"/>
      <c r="D302" s="35" t="s">
        <v>88</v>
      </c>
      <c r="E302" s="11"/>
      <c r="F302" s="11"/>
      <c r="G302" s="11">
        <f t="shared" si="65"/>
        <v>0</v>
      </c>
      <c r="H302" s="11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</row>
    <row r="303" spans="1:58" ht="25.5" x14ac:dyDescent="0.25">
      <c r="A303" s="66">
        <v>3299</v>
      </c>
      <c r="B303" s="67"/>
      <c r="C303" s="68"/>
      <c r="D303" s="35" t="s">
        <v>75</v>
      </c>
      <c r="E303" s="11"/>
      <c r="F303" s="11"/>
      <c r="G303" s="11">
        <v>647.15</v>
      </c>
      <c r="H303" s="11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</row>
    <row r="304" spans="1:58" ht="15" customHeight="1" x14ac:dyDescent="0.25">
      <c r="A304" s="292" t="s">
        <v>174</v>
      </c>
      <c r="B304" s="292"/>
      <c r="C304" s="292"/>
      <c r="D304" s="62" t="s">
        <v>158</v>
      </c>
      <c r="E304" s="63">
        <f>E305+E322+E314</f>
        <v>7034.31</v>
      </c>
      <c r="F304" s="63">
        <f t="shared" ref="F304:G304" si="69">F305+F322+F314</f>
        <v>7034.31</v>
      </c>
      <c r="G304" s="63">
        <f t="shared" si="69"/>
        <v>12928.25</v>
      </c>
      <c r="H304" s="63">
        <f t="shared" si="60"/>
        <v>183.78845970678003</v>
      </c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  <c r="BD304" s="92"/>
      <c r="BE304" s="92"/>
      <c r="BF304" s="92"/>
    </row>
    <row r="305" spans="1:58" ht="15" customHeight="1" x14ac:dyDescent="0.25">
      <c r="A305" s="293" t="s">
        <v>166</v>
      </c>
      <c r="B305" s="293"/>
      <c r="C305" s="293"/>
      <c r="D305" s="53" t="s">
        <v>23</v>
      </c>
      <c r="E305" s="12">
        <f>E306</f>
        <v>1327.22</v>
      </c>
      <c r="F305" s="12">
        <f t="shared" ref="F305:G305" si="70">F306</f>
        <v>1327.22</v>
      </c>
      <c r="G305" s="12">
        <f t="shared" si="70"/>
        <v>2893.35</v>
      </c>
      <c r="H305" s="12">
        <f t="shared" si="60"/>
        <v>218.00078359277285</v>
      </c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</row>
    <row r="306" spans="1:58" ht="24" x14ac:dyDescent="0.25">
      <c r="A306" s="34">
        <v>42</v>
      </c>
      <c r="B306" s="64"/>
      <c r="C306" s="65"/>
      <c r="D306" s="29" t="s">
        <v>100</v>
      </c>
      <c r="E306" s="6">
        <v>1327.22</v>
      </c>
      <c r="F306" s="6">
        <v>1327.22</v>
      </c>
      <c r="G306" s="6">
        <f>SUM(G307:G313)</f>
        <v>2893.35</v>
      </c>
      <c r="H306" s="6">
        <f t="shared" si="60"/>
        <v>218.00078359277285</v>
      </c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</row>
    <row r="307" spans="1:58" x14ac:dyDescent="0.25">
      <c r="A307" s="66">
        <v>4221</v>
      </c>
      <c r="B307" s="67"/>
      <c r="C307" s="68"/>
      <c r="D307" s="30" t="s">
        <v>102</v>
      </c>
      <c r="E307" s="11"/>
      <c r="F307" s="11"/>
      <c r="G307" s="11">
        <f t="shared" si="65"/>
        <v>0</v>
      </c>
      <c r="H307" s="11"/>
      <c r="I307" s="83"/>
      <c r="J307" s="83"/>
      <c r="K307" s="91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</row>
    <row r="308" spans="1:58" x14ac:dyDescent="0.25">
      <c r="A308" s="66">
        <v>4222</v>
      </c>
      <c r="B308" s="67"/>
      <c r="C308" s="68"/>
      <c r="D308" s="30" t="s">
        <v>103</v>
      </c>
      <c r="E308" s="11"/>
      <c r="F308" s="11"/>
      <c r="G308" s="11">
        <v>861.42</v>
      </c>
      <c r="H308" s="11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</row>
    <row r="309" spans="1:58" x14ac:dyDescent="0.25">
      <c r="A309" s="66">
        <v>4223</v>
      </c>
      <c r="B309" s="67"/>
      <c r="C309" s="68"/>
      <c r="D309" s="30" t="s">
        <v>104</v>
      </c>
      <c r="E309" s="11"/>
      <c r="F309" s="11"/>
      <c r="G309" s="11">
        <v>1234.4000000000001</v>
      </c>
      <c r="H309" s="11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</row>
    <row r="310" spans="1:58" x14ac:dyDescent="0.25">
      <c r="A310" s="66">
        <v>4226</v>
      </c>
      <c r="B310" s="67"/>
      <c r="C310" s="68"/>
      <c r="D310" s="30" t="s">
        <v>105</v>
      </c>
      <c r="E310" s="11"/>
      <c r="F310" s="11"/>
      <c r="G310" s="11">
        <f t="shared" si="65"/>
        <v>0</v>
      </c>
      <c r="H310" s="11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</row>
    <row r="311" spans="1:58" ht="24" x14ac:dyDescent="0.25">
      <c r="A311" s="66">
        <v>4227</v>
      </c>
      <c r="B311" s="67"/>
      <c r="C311" s="68"/>
      <c r="D311" s="30" t="s">
        <v>106</v>
      </c>
      <c r="E311" s="11"/>
      <c r="F311" s="11"/>
      <c r="G311" s="11">
        <v>774.8</v>
      </c>
      <c r="H311" s="11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</row>
    <row r="312" spans="1:58" x14ac:dyDescent="0.25">
      <c r="A312" s="66">
        <v>4241</v>
      </c>
      <c r="B312" s="67"/>
      <c r="C312" s="68"/>
      <c r="D312" s="30" t="s">
        <v>108</v>
      </c>
      <c r="E312" s="11"/>
      <c r="F312" s="11"/>
      <c r="G312" s="11">
        <v>22.73</v>
      </c>
      <c r="H312" s="11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</row>
    <row r="313" spans="1:58" ht="24" x14ac:dyDescent="0.25">
      <c r="A313" s="66">
        <v>4242</v>
      </c>
      <c r="B313" s="67"/>
      <c r="C313" s="68"/>
      <c r="D313" s="78" t="s">
        <v>109</v>
      </c>
      <c r="E313" s="11"/>
      <c r="F313" s="11"/>
      <c r="G313" s="11">
        <f t="shared" si="65"/>
        <v>0</v>
      </c>
      <c r="H313" s="11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</row>
    <row r="314" spans="1:58" ht="15" customHeight="1" x14ac:dyDescent="0.25">
      <c r="A314" s="293" t="s">
        <v>167</v>
      </c>
      <c r="B314" s="293"/>
      <c r="C314" s="293"/>
      <c r="D314" s="75" t="s">
        <v>27</v>
      </c>
      <c r="E314" s="12">
        <f>E315</f>
        <v>0</v>
      </c>
      <c r="F314" s="12">
        <f>F315</f>
        <v>0</v>
      </c>
      <c r="G314" s="12">
        <f>G315</f>
        <v>2630</v>
      </c>
      <c r="H314" s="12">
        <v>0</v>
      </c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</row>
    <row r="315" spans="1:58" ht="24" x14ac:dyDescent="0.25">
      <c r="A315" s="34">
        <v>42</v>
      </c>
      <c r="B315" s="64"/>
      <c r="C315" s="65"/>
      <c r="D315" s="29" t="s">
        <v>100</v>
      </c>
      <c r="E315" s="6">
        <v>0</v>
      </c>
      <c r="F315" s="6">
        <v>0</v>
      </c>
      <c r="G315" s="6">
        <f>SUM(G316:G321)</f>
        <v>2630</v>
      </c>
      <c r="H315" s="6">
        <v>0</v>
      </c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</row>
    <row r="316" spans="1:58" x14ac:dyDescent="0.25">
      <c r="A316" s="66">
        <v>4221</v>
      </c>
      <c r="B316" s="67"/>
      <c r="C316" s="68"/>
      <c r="D316" s="30" t="s">
        <v>102</v>
      </c>
      <c r="E316" s="11" t="s">
        <v>255</v>
      </c>
      <c r="F316" s="11"/>
      <c r="G316" s="11">
        <v>2630</v>
      </c>
      <c r="H316" s="11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</row>
    <row r="317" spans="1:58" x14ac:dyDescent="0.25">
      <c r="A317" s="66">
        <v>4222</v>
      </c>
      <c r="B317" s="67"/>
      <c r="C317" s="68"/>
      <c r="D317" s="30" t="s">
        <v>103</v>
      </c>
      <c r="E317" s="11"/>
      <c r="F317" s="11"/>
      <c r="G317" s="11">
        <f t="shared" ref="G317" si="71">F317</f>
        <v>0</v>
      </c>
      <c r="H317" s="11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  <c r="AW317" s="83"/>
      <c r="AX317" s="83"/>
      <c r="AY317" s="83"/>
      <c r="AZ317" s="83"/>
      <c r="BA317" s="83"/>
      <c r="BB317" s="83"/>
      <c r="BC317" s="83"/>
      <c r="BD317" s="83"/>
      <c r="BE317" s="83"/>
      <c r="BF317" s="83"/>
    </row>
    <row r="318" spans="1:58" x14ac:dyDescent="0.25">
      <c r="A318" s="66">
        <v>4223</v>
      </c>
      <c r="B318" s="67"/>
      <c r="C318" s="68"/>
      <c r="D318" s="30" t="s">
        <v>104</v>
      </c>
      <c r="E318" s="11"/>
      <c r="F318" s="11"/>
      <c r="G318" s="11">
        <v>0</v>
      </c>
      <c r="H318" s="11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</row>
    <row r="319" spans="1:58" x14ac:dyDescent="0.25">
      <c r="A319" s="66">
        <v>4226</v>
      </c>
      <c r="B319" s="67"/>
      <c r="C319" s="68"/>
      <c r="D319" s="30" t="s">
        <v>105</v>
      </c>
      <c r="E319" s="11"/>
      <c r="F319" s="11"/>
      <c r="G319" s="11">
        <f t="shared" ref="G319" si="72">F319</f>
        <v>0</v>
      </c>
      <c r="H319" s="11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</row>
    <row r="320" spans="1:58" ht="24" x14ac:dyDescent="0.25">
      <c r="A320" s="66">
        <v>4227</v>
      </c>
      <c r="B320" s="67"/>
      <c r="C320" s="68"/>
      <c r="D320" s="30" t="s">
        <v>106</v>
      </c>
      <c r="E320" s="11"/>
      <c r="F320" s="11"/>
      <c r="G320" s="11">
        <v>0</v>
      </c>
      <c r="H320" s="11"/>
      <c r="I320" s="83"/>
      <c r="J320" s="91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  <c r="AW320" s="83"/>
      <c r="AX320" s="83"/>
      <c r="AY320" s="83"/>
      <c r="AZ320" s="83"/>
      <c r="BA320" s="83"/>
      <c r="BB320" s="83"/>
      <c r="BC320" s="83"/>
      <c r="BD320" s="83"/>
      <c r="BE320" s="83"/>
      <c r="BF320" s="83"/>
    </row>
    <row r="321" spans="1:58" x14ac:dyDescent="0.25">
      <c r="A321" s="66">
        <v>4241</v>
      </c>
      <c r="B321" s="67"/>
      <c r="C321" s="68"/>
      <c r="D321" s="30" t="s">
        <v>108</v>
      </c>
      <c r="E321" s="11"/>
      <c r="F321" s="11"/>
      <c r="G321" s="11">
        <v>0</v>
      </c>
      <c r="H321" s="11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  <c r="AW321" s="83"/>
      <c r="AX321" s="83"/>
      <c r="AY321" s="83"/>
      <c r="AZ321" s="83"/>
      <c r="BA321" s="83"/>
      <c r="BB321" s="83"/>
      <c r="BC321" s="83"/>
      <c r="BD321" s="83"/>
      <c r="BE321" s="83"/>
      <c r="BF321" s="83"/>
    </row>
    <row r="322" spans="1:58" ht="15" customHeight="1" x14ac:dyDescent="0.25">
      <c r="A322" s="293" t="s">
        <v>168</v>
      </c>
      <c r="B322" s="293"/>
      <c r="C322" s="293"/>
      <c r="D322" s="75" t="s">
        <v>16</v>
      </c>
      <c r="E322" s="12">
        <f>E323</f>
        <v>5707.09</v>
      </c>
      <c r="F322" s="12">
        <f t="shared" ref="F322:G322" si="73">F323</f>
        <v>5707.09</v>
      </c>
      <c r="G322" s="12">
        <f t="shared" si="73"/>
        <v>7404.9</v>
      </c>
      <c r="H322" s="12">
        <f t="shared" si="60"/>
        <v>129.74913660026388</v>
      </c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</row>
    <row r="323" spans="1:58" ht="24" x14ac:dyDescent="0.25">
      <c r="A323" s="34">
        <v>42</v>
      </c>
      <c r="B323" s="64"/>
      <c r="C323" s="65"/>
      <c r="D323" s="29" t="s">
        <v>100</v>
      </c>
      <c r="E323" s="6">
        <v>5707.09</v>
      </c>
      <c r="F323" s="6">
        <v>5707.09</v>
      </c>
      <c r="G323" s="6">
        <f>SUM(G324:G329)</f>
        <v>7404.9</v>
      </c>
      <c r="H323" s="6">
        <f t="shared" si="60"/>
        <v>129.74913660026388</v>
      </c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</row>
    <row r="324" spans="1:58" x14ac:dyDescent="0.25">
      <c r="A324" s="66">
        <v>4221</v>
      </c>
      <c r="B324" s="67"/>
      <c r="C324" s="68"/>
      <c r="D324" s="30" t="s">
        <v>102</v>
      </c>
      <c r="E324" s="11"/>
      <c r="F324" s="11"/>
      <c r="G324" s="11">
        <f t="shared" si="65"/>
        <v>0</v>
      </c>
      <c r="H324" s="11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  <c r="AW324" s="83"/>
      <c r="AX324" s="83"/>
      <c r="AY324" s="83"/>
      <c r="AZ324" s="83"/>
      <c r="BA324" s="83"/>
      <c r="BB324" s="83"/>
      <c r="BC324" s="83"/>
      <c r="BD324" s="83"/>
      <c r="BE324" s="83"/>
      <c r="BF324" s="83"/>
    </row>
    <row r="325" spans="1:58" x14ac:dyDescent="0.25">
      <c r="A325" s="66">
        <v>4222</v>
      </c>
      <c r="B325" s="67"/>
      <c r="C325" s="68"/>
      <c r="D325" s="30" t="s">
        <v>103</v>
      </c>
      <c r="E325" s="11"/>
      <c r="F325" s="11"/>
      <c r="G325" s="11">
        <f t="shared" si="65"/>
        <v>0</v>
      </c>
      <c r="H325" s="11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  <c r="AW325" s="83"/>
      <c r="AX325" s="83"/>
      <c r="AY325" s="83"/>
      <c r="AZ325" s="83"/>
      <c r="BA325" s="83"/>
      <c r="BB325" s="83"/>
      <c r="BC325" s="83"/>
      <c r="BD325" s="83"/>
      <c r="BE325" s="83"/>
      <c r="BF325" s="83"/>
    </row>
    <row r="326" spans="1:58" x14ac:dyDescent="0.25">
      <c r="A326" s="66">
        <v>4223</v>
      </c>
      <c r="B326" s="67"/>
      <c r="C326" s="68"/>
      <c r="D326" s="30" t="s">
        <v>104</v>
      </c>
      <c r="E326" s="11"/>
      <c r="F326" s="11"/>
      <c r="G326" s="11">
        <v>1932</v>
      </c>
      <c r="H326" s="11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  <c r="AW326" s="83"/>
      <c r="AX326" s="83"/>
      <c r="AY326" s="83"/>
      <c r="AZ326" s="83"/>
      <c r="BA326" s="83"/>
      <c r="BB326" s="83"/>
      <c r="BC326" s="83"/>
      <c r="BD326" s="83"/>
      <c r="BE326" s="83"/>
      <c r="BF326" s="83"/>
    </row>
    <row r="327" spans="1:58" x14ac:dyDescent="0.25">
      <c r="A327" s="66">
        <v>4226</v>
      </c>
      <c r="B327" s="67"/>
      <c r="C327" s="68"/>
      <c r="D327" s="30" t="s">
        <v>105</v>
      </c>
      <c r="E327" s="11"/>
      <c r="F327" s="11"/>
      <c r="G327" s="11">
        <f t="shared" si="65"/>
        <v>0</v>
      </c>
      <c r="H327" s="11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</row>
    <row r="328" spans="1:58" ht="24" x14ac:dyDescent="0.25">
      <c r="A328" s="66">
        <v>4227</v>
      </c>
      <c r="B328" s="67"/>
      <c r="C328" s="68"/>
      <c r="D328" s="30" t="s">
        <v>106</v>
      </c>
      <c r="E328" s="11"/>
      <c r="F328" s="11"/>
      <c r="G328" s="11">
        <v>4543.8999999999996</v>
      </c>
      <c r="H328" s="11"/>
      <c r="I328" s="83"/>
      <c r="J328" s="91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  <c r="AW328" s="83"/>
      <c r="AX328" s="83"/>
      <c r="AY328" s="83"/>
      <c r="AZ328" s="83"/>
      <c r="BA328" s="83"/>
      <c r="BB328" s="83"/>
      <c r="BC328" s="83"/>
      <c r="BD328" s="83"/>
      <c r="BE328" s="83"/>
      <c r="BF328" s="83"/>
    </row>
    <row r="329" spans="1:58" x14ac:dyDescent="0.25">
      <c r="A329" s="66">
        <v>4241</v>
      </c>
      <c r="B329" s="67"/>
      <c r="C329" s="68"/>
      <c r="D329" s="30" t="s">
        <v>108</v>
      </c>
      <c r="E329" s="11"/>
      <c r="F329" s="11"/>
      <c r="G329" s="11">
        <v>929</v>
      </c>
      <c r="H329" s="11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  <c r="AW329" s="83"/>
      <c r="AX329" s="83"/>
      <c r="AY329" s="83"/>
      <c r="AZ329" s="83"/>
      <c r="BA329" s="83"/>
      <c r="BB329" s="83"/>
      <c r="BC329" s="83"/>
      <c r="BD329" s="83"/>
      <c r="BE329" s="83"/>
      <c r="BF329" s="83"/>
    </row>
    <row r="330" spans="1:58" ht="25.5" x14ac:dyDescent="0.25">
      <c r="A330" s="292" t="s">
        <v>162</v>
      </c>
      <c r="B330" s="292"/>
      <c r="C330" s="292"/>
      <c r="D330" s="62" t="s">
        <v>175</v>
      </c>
      <c r="E330" s="63">
        <f>E331+E335</f>
        <v>17386.690000000002</v>
      </c>
      <c r="F330" s="63">
        <f t="shared" ref="F330" si="74">F331+F335</f>
        <v>17386.7</v>
      </c>
      <c r="G330" s="63">
        <f>G331+G335</f>
        <v>21647.75</v>
      </c>
      <c r="H330" s="63">
        <f t="shared" ref="H330:H387" si="75">G330/F330*100</f>
        <v>124.5075258674734</v>
      </c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92"/>
      <c r="AH330" s="92"/>
      <c r="AI330" s="92"/>
      <c r="AJ330" s="92"/>
      <c r="AK330" s="92"/>
      <c r="AL330" s="92"/>
      <c r="AM330" s="92"/>
      <c r="AN330" s="92"/>
      <c r="AO330" s="92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2"/>
      <c r="BC330" s="92"/>
      <c r="BD330" s="92"/>
      <c r="BE330" s="92"/>
      <c r="BF330" s="92"/>
    </row>
    <row r="331" spans="1:58" x14ac:dyDescent="0.25">
      <c r="A331" s="293" t="s">
        <v>176</v>
      </c>
      <c r="B331" s="293"/>
      <c r="C331" s="293"/>
      <c r="D331" s="53" t="s">
        <v>23</v>
      </c>
      <c r="E331" s="12">
        <f>E332</f>
        <v>2919.9</v>
      </c>
      <c r="F331" s="12">
        <f t="shared" ref="F331:G331" si="76">F332</f>
        <v>2919.91</v>
      </c>
      <c r="G331" s="12">
        <f t="shared" si="76"/>
        <v>3886.16</v>
      </c>
      <c r="H331" s="12">
        <f t="shared" si="75"/>
        <v>133.09177337657667</v>
      </c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</row>
    <row r="332" spans="1:58" x14ac:dyDescent="0.25">
      <c r="A332" s="34">
        <v>32</v>
      </c>
      <c r="B332" s="64"/>
      <c r="C332" s="65"/>
      <c r="D332" s="29" t="s">
        <v>52</v>
      </c>
      <c r="E332" s="6">
        <v>2919.9</v>
      </c>
      <c r="F332" s="6">
        <v>2919.91</v>
      </c>
      <c r="G332" s="6">
        <f>SUM(G333:G334)</f>
        <v>3886.16</v>
      </c>
      <c r="H332" s="6">
        <f t="shared" si="75"/>
        <v>133.09177337657667</v>
      </c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</row>
    <row r="333" spans="1:58" ht="24" x14ac:dyDescent="0.25">
      <c r="A333" s="66">
        <v>3224</v>
      </c>
      <c r="B333" s="67"/>
      <c r="C333" s="68"/>
      <c r="D333" s="30" t="s">
        <v>62</v>
      </c>
      <c r="E333" s="11"/>
      <c r="F333" s="11"/>
      <c r="G333" s="11">
        <v>989.16</v>
      </c>
      <c r="H333" s="11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/>
    </row>
    <row r="334" spans="1:58" ht="24" x14ac:dyDescent="0.25">
      <c r="A334" s="66">
        <v>3232</v>
      </c>
      <c r="B334" s="67"/>
      <c r="C334" s="68"/>
      <c r="D334" s="30" t="s">
        <v>67</v>
      </c>
      <c r="E334" s="11"/>
      <c r="F334" s="11"/>
      <c r="G334" s="11">
        <v>2897</v>
      </c>
      <c r="H334" s="11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  <c r="AW334" s="83"/>
      <c r="AX334" s="83"/>
      <c r="AY334" s="83"/>
      <c r="AZ334" s="83"/>
      <c r="BA334" s="83"/>
      <c r="BB334" s="83"/>
      <c r="BC334" s="83"/>
      <c r="BD334" s="83"/>
      <c r="BE334" s="83"/>
      <c r="BF334" s="83"/>
    </row>
    <row r="335" spans="1:58" x14ac:dyDescent="0.25">
      <c r="A335" s="293" t="s">
        <v>168</v>
      </c>
      <c r="B335" s="293"/>
      <c r="C335" s="293"/>
      <c r="D335" s="53" t="s">
        <v>16</v>
      </c>
      <c r="E335" s="12">
        <f>E336</f>
        <v>14466.79</v>
      </c>
      <c r="F335" s="12">
        <f t="shared" ref="F335:G335" si="77">F336</f>
        <v>14466.79</v>
      </c>
      <c r="G335" s="12">
        <f t="shared" si="77"/>
        <v>17761.59</v>
      </c>
      <c r="H335" s="12">
        <f t="shared" si="75"/>
        <v>122.77492104329986</v>
      </c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</row>
    <row r="336" spans="1:58" x14ac:dyDescent="0.25">
      <c r="A336" s="34">
        <v>32</v>
      </c>
      <c r="B336" s="79"/>
      <c r="C336" s="80"/>
      <c r="D336" s="29" t="s">
        <v>52</v>
      </c>
      <c r="E336" s="6">
        <v>14466.79</v>
      </c>
      <c r="F336" s="6">
        <v>14466.79</v>
      </c>
      <c r="G336" s="6">
        <f>SUM(G337:G338)</f>
        <v>17761.59</v>
      </c>
      <c r="H336" s="6">
        <f t="shared" si="75"/>
        <v>122.77492104329986</v>
      </c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</row>
    <row r="337" spans="1:58" ht="24" x14ac:dyDescent="0.25">
      <c r="A337" s="66">
        <v>3224</v>
      </c>
      <c r="B337" s="55"/>
      <c r="C337" s="56"/>
      <c r="D337" s="30" t="s">
        <v>62</v>
      </c>
      <c r="E337" s="11"/>
      <c r="F337" s="11"/>
      <c r="G337" s="11">
        <f t="shared" ref="G337:G385" si="78">F337</f>
        <v>0</v>
      </c>
      <c r="H337" s="11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  <c r="AW337" s="83"/>
      <c r="AX337" s="83"/>
      <c r="AY337" s="83"/>
      <c r="AZ337" s="83"/>
      <c r="BA337" s="83"/>
      <c r="BB337" s="83"/>
      <c r="BC337" s="83"/>
      <c r="BD337" s="83"/>
      <c r="BE337" s="83"/>
      <c r="BF337" s="83"/>
    </row>
    <row r="338" spans="1:58" ht="24" x14ac:dyDescent="0.25">
      <c r="A338" s="66">
        <v>3232</v>
      </c>
      <c r="B338" s="55"/>
      <c r="C338" s="56"/>
      <c r="D338" s="30" t="s">
        <v>67</v>
      </c>
      <c r="E338" s="11"/>
      <c r="F338" s="11"/>
      <c r="G338" s="11">
        <v>17761.59</v>
      </c>
      <c r="H338" s="11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  <c r="AW338" s="83"/>
      <c r="AX338" s="83"/>
      <c r="AY338" s="83"/>
      <c r="AZ338" s="83"/>
      <c r="BA338" s="83"/>
      <c r="BB338" s="83"/>
      <c r="BC338" s="83"/>
      <c r="BD338" s="83"/>
      <c r="BE338" s="83"/>
      <c r="BF338" s="83"/>
    </row>
    <row r="339" spans="1:58" x14ac:dyDescent="0.25">
      <c r="A339" s="292" t="s">
        <v>177</v>
      </c>
      <c r="B339" s="292"/>
      <c r="C339" s="292"/>
      <c r="D339" s="62" t="s">
        <v>178</v>
      </c>
      <c r="E339" s="63">
        <f>E340+E354</f>
        <v>53089.120000000003</v>
      </c>
      <c r="F339" s="63">
        <f>F340+F354</f>
        <v>53089.120000000003</v>
      </c>
      <c r="G339" s="63">
        <f>G340+G354</f>
        <v>91640.02</v>
      </c>
      <c r="H339" s="63">
        <f t="shared" si="75"/>
        <v>172.61544361631914</v>
      </c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92"/>
      <c r="X339" s="92"/>
      <c r="Y339" s="92"/>
      <c r="Z339" s="92"/>
      <c r="AA339" s="92"/>
      <c r="AB339" s="92"/>
      <c r="AC339" s="92"/>
      <c r="AD339" s="92"/>
      <c r="AE339" s="92"/>
      <c r="AF339" s="92"/>
      <c r="AG339" s="92"/>
      <c r="AH339" s="92"/>
      <c r="AI339" s="92"/>
      <c r="AJ339" s="92"/>
      <c r="AK339" s="92"/>
      <c r="AL339" s="92"/>
      <c r="AM339" s="92"/>
      <c r="AN339" s="92"/>
      <c r="AO339" s="92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2"/>
      <c r="BC339" s="92"/>
      <c r="BD339" s="92"/>
      <c r="BE339" s="92"/>
      <c r="BF339" s="92"/>
    </row>
    <row r="340" spans="1:58" x14ac:dyDescent="0.25">
      <c r="A340" s="293" t="s">
        <v>179</v>
      </c>
      <c r="B340" s="293"/>
      <c r="C340" s="293"/>
      <c r="D340" s="53" t="s">
        <v>236</v>
      </c>
      <c r="E340" s="12">
        <f>E344</f>
        <v>53089.120000000003</v>
      </c>
      <c r="F340" s="12">
        <f t="shared" ref="F340" si="79">F344</f>
        <v>53089.120000000003</v>
      </c>
      <c r="G340" s="12">
        <f>G341+G344</f>
        <v>53089.120000000003</v>
      </c>
      <c r="H340" s="12">
        <f t="shared" si="75"/>
        <v>100</v>
      </c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</row>
    <row r="341" spans="1:58" x14ac:dyDescent="0.25">
      <c r="A341" s="34">
        <v>31</v>
      </c>
      <c r="B341" s="64"/>
      <c r="C341" s="65"/>
      <c r="D341" s="28" t="s">
        <v>43</v>
      </c>
      <c r="E341" s="6">
        <v>1327.24</v>
      </c>
      <c r="F341" s="6">
        <v>1327.23</v>
      </c>
      <c r="G341" s="6">
        <f>SUM(G342:G343)</f>
        <v>450</v>
      </c>
      <c r="H341" s="6">
        <f t="shared" si="75"/>
        <v>33.90520105784227</v>
      </c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</row>
    <row r="342" spans="1:58" x14ac:dyDescent="0.25">
      <c r="A342" s="66">
        <v>3111</v>
      </c>
      <c r="B342" s="67"/>
      <c r="C342" s="68"/>
      <c r="D342" s="26" t="s">
        <v>45</v>
      </c>
      <c r="E342" s="11"/>
      <c r="F342" s="11"/>
      <c r="G342" s="11">
        <f t="shared" ref="G342" si="80">F342</f>
        <v>0</v>
      </c>
      <c r="H342" s="11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  <c r="AI342" s="83"/>
      <c r="AJ342" s="83"/>
      <c r="AK342" s="83"/>
      <c r="AL342" s="83"/>
      <c r="AM342" s="83"/>
      <c r="AN342" s="83"/>
      <c r="AO342" s="83"/>
      <c r="AP342" s="83"/>
      <c r="AQ342" s="83"/>
      <c r="AR342" s="83"/>
      <c r="AS342" s="83"/>
      <c r="AT342" s="83"/>
      <c r="AU342" s="83"/>
      <c r="AV342" s="83"/>
      <c r="AW342" s="83"/>
      <c r="AX342" s="83"/>
      <c r="AY342" s="83"/>
      <c r="AZ342" s="83"/>
      <c r="BA342" s="83"/>
      <c r="BB342" s="83"/>
      <c r="BC342" s="83"/>
      <c r="BD342" s="83"/>
      <c r="BE342" s="83"/>
      <c r="BF342" s="83"/>
    </row>
    <row r="343" spans="1:58" x14ac:dyDescent="0.25">
      <c r="A343" s="66">
        <v>3121</v>
      </c>
      <c r="B343" s="67"/>
      <c r="C343" s="68"/>
      <c r="D343" s="26" t="s">
        <v>46</v>
      </c>
      <c r="E343" s="11"/>
      <c r="F343" s="11"/>
      <c r="G343" s="11">
        <v>450</v>
      </c>
      <c r="H343" s="11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  <c r="AI343" s="83"/>
      <c r="AJ343" s="83"/>
      <c r="AK343" s="83"/>
      <c r="AL343" s="83"/>
      <c r="AM343" s="83"/>
      <c r="AN343" s="83"/>
      <c r="AO343" s="83"/>
      <c r="AP343" s="83"/>
      <c r="AQ343" s="83"/>
      <c r="AR343" s="83"/>
      <c r="AS343" s="83"/>
      <c r="AT343" s="83"/>
      <c r="AU343" s="83"/>
      <c r="AV343" s="83"/>
      <c r="AW343" s="83"/>
      <c r="AX343" s="83"/>
      <c r="AY343" s="83"/>
      <c r="AZ343" s="83"/>
      <c r="BA343" s="83"/>
      <c r="BB343" s="83"/>
      <c r="BC343" s="83"/>
      <c r="BD343" s="83"/>
      <c r="BE343" s="83"/>
      <c r="BF343" s="83"/>
    </row>
    <row r="344" spans="1:58" x14ac:dyDescent="0.25">
      <c r="A344" s="57" t="s">
        <v>142</v>
      </c>
      <c r="B344" s="79"/>
      <c r="C344" s="80"/>
      <c r="D344" s="29" t="s">
        <v>52</v>
      </c>
      <c r="E344" s="6">
        <v>53089.120000000003</v>
      </c>
      <c r="F344" s="6">
        <v>53089.120000000003</v>
      </c>
      <c r="G344" s="6">
        <f>SUM(G345:G353)</f>
        <v>52639.12</v>
      </c>
      <c r="H344" s="6">
        <f t="shared" si="75"/>
        <v>99.152368696260169</v>
      </c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</row>
    <row r="345" spans="1:58" x14ac:dyDescent="0.25">
      <c r="A345" s="54" t="s">
        <v>86</v>
      </c>
      <c r="B345" s="55"/>
      <c r="C345" s="56"/>
      <c r="D345" s="30" t="s">
        <v>54</v>
      </c>
      <c r="E345" s="11"/>
      <c r="F345" s="11"/>
      <c r="G345" s="11">
        <f t="shared" si="78"/>
        <v>0</v>
      </c>
      <c r="H345" s="11"/>
      <c r="I345" s="83"/>
      <c r="J345" s="83"/>
      <c r="K345" s="91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  <c r="AI345" s="83"/>
      <c r="AJ345" s="83"/>
      <c r="AK345" s="83"/>
      <c r="AL345" s="83"/>
      <c r="AM345" s="83"/>
      <c r="AN345" s="83"/>
      <c r="AO345" s="83"/>
      <c r="AP345" s="83"/>
      <c r="AQ345" s="83"/>
      <c r="AR345" s="83"/>
      <c r="AS345" s="83"/>
      <c r="AT345" s="83"/>
      <c r="AU345" s="83"/>
      <c r="AV345" s="83"/>
      <c r="AW345" s="83"/>
      <c r="AX345" s="83"/>
      <c r="AY345" s="83"/>
      <c r="AZ345" s="83"/>
      <c r="BA345" s="83"/>
      <c r="BB345" s="83"/>
      <c r="BC345" s="83"/>
      <c r="BD345" s="83"/>
      <c r="BE345" s="83"/>
      <c r="BF345" s="83"/>
    </row>
    <row r="346" spans="1:58" x14ac:dyDescent="0.25">
      <c r="A346" s="54" t="s">
        <v>87</v>
      </c>
      <c r="B346" s="55"/>
      <c r="C346" s="56"/>
      <c r="D346" s="30" t="s">
        <v>56</v>
      </c>
      <c r="E346" s="11"/>
      <c r="F346" s="11"/>
      <c r="G346" s="11">
        <v>38420.730000000003</v>
      </c>
      <c r="H346" s="11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  <c r="AM346" s="83"/>
      <c r="AN346" s="83"/>
      <c r="AO346" s="83"/>
      <c r="AP346" s="83"/>
      <c r="AQ346" s="83"/>
      <c r="AR346" s="83"/>
      <c r="AS346" s="83"/>
      <c r="AT346" s="83"/>
      <c r="AU346" s="83"/>
      <c r="AV346" s="83"/>
      <c r="AW346" s="83"/>
      <c r="AX346" s="83"/>
      <c r="AY346" s="83"/>
      <c r="AZ346" s="83"/>
      <c r="BA346" s="83"/>
      <c r="BB346" s="83"/>
      <c r="BC346" s="83"/>
      <c r="BD346" s="83"/>
      <c r="BE346" s="83"/>
      <c r="BF346" s="83"/>
    </row>
    <row r="347" spans="1:58" ht="24" x14ac:dyDescent="0.25">
      <c r="A347" s="54" t="s">
        <v>180</v>
      </c>
      <c r="B347" s="55"/>
      <c r="C347" s="56"/>
      <c r="D347" s="30" t="s">
        <v>59</v>
      </c>
      <c r="E347" s="11"/>
      <c r="F347" s="11"/>
      <c r="G347" s="11">
        <f t="shared" si="78"/>
        <v>0</v>
      </c>
      <c r="H347" s="11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  <c r="AM347" s="83"/>
      <c r="AN347" s="83"/>
      <c r="AO347" s="83"/>
      <c r="AP347" s="83"/>
      <c r="AQ347" s="83"/>
      <c r="AR347" s="83"/>
      <c r="AS347" s="83"/>
      <c r="AT347" s="83"/>
      <c r="AU347" s="83"/>
      <c r="AV347" s="83"/>
      <c r="AW347" s="83"/>
      <c r="AX347" s="83"/>
      <c r="AY347" s="83"/>
      <c r="AZ347" s="83"/>
      <c r="BA347" s="83"/>
      <c r="BB347" s="83"/>
      <c r="BC347" s="83"/>
      <c r="BD347" s="83"/>
      <c r="BE347" s="83"/>
      <c r="BF347" s="83"/>
    </row>
    <row r="348" spans="1:58" x14ac:dyDescent="0.25">
      <c r="A348" s="54">
        <v>3225</v>
      </c>
      <c r="B348" s="55"/>
      <c r="C348" s="56"/>
      <c r="D348" s="30" t="s">
        <v>82</v>
      </c>
      <c r="E348" s="11"/>
      <c r="F348" s="11"/>
      <c r="G348" s="11">
        <v>7793.21</v>
      </c>
      <c r="H348" s="11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  <c r="AI348" s="83"/>
      <c r="AJ348" s="83"/>
      <c r="AK348" s="83"/>
      <c r="AL348" s="83"/>
      <c r="AM348" s="83"/>
      <c r="AN348" s="83"/>
      <c r="AO348" s="83"/>
      <c r="AP348" s="83"/>
      <c r="AQ348" s="83"/>
      <c r="AR348" s="83"/>
      <c r="AS348" s="83"/>
      <c r="AT348" s="83"/>
      <c r="AU348" s="83"/>
      <c r="AV348" s="83"/>
      <c r="AW348" s="83"/>
      <c r="AX348" s="83"/>
      <c r="AY348" s="83"/>
      <c r="AZ348" s="83"/>
      <c r="BA348" s="83"/>
      <c r="BB348" s="83"/>
      <c r="BC348" s="83"/>
      <c r="BD348" s="83"/>
      <c r="BE348" s="83"/>
      <c r="BF348" s="83"/>
    </row>
    <row r="349" spans="1:58" x14ac:dyDescent="0.25">
      <c r="A349" s="54" t="s">
        <v>181</v>
      </c>
      <c r="B349" s="55"/>
      <c r="C349" s="56"/>
      <c r="D349" s="30" t="s">
        <v>66</v>
      </c>
      <c r="E349" s="11"/>
      <c r="F349" s="11"/>
      <c r="G349" s="11">
        <f t="shared" si="78"/>
        <v>0</v>
      </c>
      <c r="H349" s="11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  <c r="AI349" s="83"/>
      <c r="AJ349" s="83"/>
      <c r="AK349" s="83"/>
      <c r="AL349" s="83"/>
      <c r="AM349" s="83"/>
      <c r="AN349" s="83"/>
      <c r="AO349" s="83"/>
      <c r="AP349" s="83"/>
      <c r="AQ349" s="83"/>
      <c r="AR349" s="83"/>
      <c r="AS349" s="83"/>
      <c r="AT349" s="83"/>
      <c r="AU349" s="83"/>
      <c r="AV349" s="83"/>
      <c r="AW349" s="83"/>
      <c r="AX349" s="83"/>
      <c r="AY349" s="83"/>
      <c r="AZ349" s="83"/>
      <c r="BA349" s="83"/>
      <c r="BB349" s="83"/>
      <c r="BC349" s="83"/>
      <c r="BD349" s="83"/>
      <c r="BE349" s="83"/>
      <c r="BF349" s="83"/>
    </row>
    <row r="350" spans="1:58" ht="24" x14ac:dyDescent="0.25">
      <c r="A350" s="54" t="s">
        <v>183</v>
      </c>
      <c r="B350" s="55"/>
      <c r="C350" s="56"/>
      <c r="D350" s="30" t="s">
        <v>182</v>
      </c>
      <c r="E350" s="11"/>
      <c r="F350" s="11"/>
      <c r="G350" s="11">
        <v>0</v>
      </c>
      <c r="H350" s="11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  <c r="AI350" s="83"/>
      <c r="AJ350" s="83"/>
      <c r="AK350" s="83"/>
      <c r="AL350" s="83"/>
      <c r="AM350" s="83"/>
      <c r="AN350" s="83"/>
      <c r="AO350" s="83"/>
      <c r="AP350" s="83"/>
      <c r="AQ350" s="83"/>
      <c r="AR350" s="83"/>
      <c r="AS350" s="83"/>
      <c r="AT350" s="83"/>
      <c r="AU350" s="83"/>
      <c r="AV350" s="83"/>
      <c r="AW350" s="83"/>
      <c r="AX350" s="83"/>
      <c r="AY350" s="83"/>
      <c r="AZ350" s="83"/>
      <c r="BA350" s="83"/>
      <c r="BB350" s="83"/>
      <c r="BC350" s="83"/>
      <c r="BD350" s="83"/>
      <c r="BE350" s="83"/>
      <c r="BF350" s="83"/>
    </row>
    <row r="351" spans="1:58" x14ac:dyDescent="0.25">
      <c r="A351" s="54" t="s">
        <v>184</v>
      </c>
      <c r="B351" s="55"/>
      <c r="C351" s="56"/>
      <c r="D351" s="30" t="s">
        <v>77</v>
      </c>
      <c r="E351" s="11"/>
      <c r="F351" s="11"/>
      <c r="G351" s="11">
        <f t="shared" si="78"/>
        <v>0</v>
      </c>
      <c r="H351" s="11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  <c r="AM351" s="83"/>
      <c r="AN351" s="83"/>
      <c r="AO351" s="83"/>
      <c r="AP351" s="83"/>
      <c r="AQ351" s="83"/>
      <c r="AR351" s="83"/>
      <c r="AS351" s="83"/>
      <c r="AT351" s="83"/>
      <c r="AU351" s="83"/>
      <c r="AV351" s="83"/>
      <c r="AW351" s="83"/>
      <c r="AX351" s="83"/>
      <c r="AY351" s="83"/>
      <c r="AZ351" s="83"/>
      <c r="BA351" s="83"/>
      <c r="BB351" s="83"/>
      <c r="BC351" s="83"/>
      <c r="BD351" s="83"/>
      <c r="BE351" s="83"/>
      <c r="BF351" s="83"/>
    </row>
    <row r="352" spans="1:58" ht="24" x14ac:dyDescent="0.25">
      <c r="A352" s="54" t="s">
        <v>143</v>
      </c>
      <c r="B352" s="55"/>
      <c r="C352" s="56"/>
      <c r="D352" s="30" t="s">
        <v>75</v>
      </c>
      <c r="E352" s="11"/>
      <c r="F352" s="11"/>
      <c r="G352" s="11">
        <v>0</v>
      </c>
      <c r="H352" s="11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  <c r="AM352" s="83"/>
      <c r="AN352" s="83"/>
      <c r="AO352" s="83"/>
      <c r="AP352" s="83"/>
      <c r="AQ352" s="83"/>
      <c r="AR352" s="83"/>
      <c r="AS352" s="83"/>
      <c r="AT352" s="83"/>
      <c r="AU352" s="83"/>
      <c r="AV352" s="83"/>
      <c r="AW352" s="83"/>
      <c r="AX352" s="83"/>
      <c r="AY352" s="83"/>
      <c r="AZ352" s="83"/>
      <c r="BA352" s="83"/>
      <c r="BB352" s="83"/>
      <c r="BC352" s="83"/>
      <c r="BD352" s="83"/>
      <c r="BE352" s="83"/>
      <c r="BF352" s="83"/>
    </row>
    <row r="353" spans="1:58" ht="24" x14ac:dyDescent="0.25">
      <c r="A353" s="54">
        <v>3241</v>
      </c>
      <c r="B353" s="55"/>
      <c r="C353" s="56"/>
      <c r="D353" s="78" t="s">
        <v>182</v>
      </c>
      <c r="E353" s="11"/>
      <c r="F353" s="11"/>
      <c r="G353" s="11">
        <v>6425.18</v>
      </c>
      <c r="H353" s="11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  <c r="AM353" s="83"/>
      <c r="AN353" s="83"/>
      <c r="AO353" s="83"/>
      <c r="AP353" s="83"/>
      <c r="AQ353" s="83"/>
      <c r="AR353" s="83"/>
      <c r="AS353" s="83"/>
      <c r="AT353" s="83"/>
      <c r="AU353" s="83"/>
      <c r="AV353" s="83"/>
      <c r="AW353" s="83"/>
      <c r="AX353" s="83"/>
      <c r="AY353" s="83"/>
      <c r="AZ353" s="83"/>
      <c r="BA353" s="83"/>
      <c r="BB353" s="83"/>
      <c r="BC353" s="83"/>
      <c r="BD353" s="83"/>
      <c r="BE353" s="83"/>
      <c r="BF353" s="83"/>
    </row>
    <row r="354" spans="1:58" ht="15" customHeight="1" x14ac:dyDescent="0.25">
      <c r="A354" s="293" t="s">
        <v>179</v>
      </c>
      <c r="B354" s="293"/>
      <c r="C354" s="293"/>
      <c r="D354" s="53" t="s">
        <v>237</v>
      </c>
      <c r="E354" s="12">
        <f>E355+E365</f>
        <v>0</v>
      </c>
      <c r="F354" s="12">
        <f t="shared" ref="F354:G354" si="81">F355+F365</f>
        <v>0</v>
      </c>
      <c r="G354" s="12">
        <f t="shared" si="81"/>
        <v>38550.9</v>
      </c>
      <c r="H354" s="12">
        <v>0</v>
      </c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  <c r="AM354" s="83"/>
      <c r="AN354" s="83"/>
      <c r="AO354" s="83"/>
      <c r="AP354" s="83"/>
      <c r="AQ354" s="83"/>
      <c r="AR354" s="83"/>
      <c r="AS354" s="83"/>
      <c r="AT354" s="83"/>
      <c r="AU354" s="83"/>
      <c r="AV354" s="83"/>
      <c r="AW354" s="83"/>
      <c r="AX354" s="83"/>
      <c r="AY354" s="83"/>
      <c r="AZ354" s="83"/>
      <c r="BA354" s="83"/>
      <c r="BB354" s="83"/>
      <c r="BC354" s="83"/>
      <c r="BD354" s="83"/>
      <c r="BE354" s="83"/>
      <c r="BF354" s="83"/>
    </row>
    <row r="355" spans="1:58" x14ac:dyDescent="0.25">
      <c r="A355" s="57" t="s">
        <v>142</v>
      </c>
      <c r="B355" s="79"/>
      <c r="C355" s="80"/>
      <c r="D355" s="29" t="s">
        <v>52</v>
      </c>
      <c r="E355" s="6">
        <v>0</v>
      </c>
      <c r="F355" s="6">
        <v>0</v>
      </c>
      <c r="G355" s="6">
        <f>SUM(G356:G364)</f>
        <v>33861.26</v>
      </c>
      <c r="H355" s="6">
        <v>0</v>
      </c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  <c r="AM355" s="83"/>
      <c r="AN355" s="83"/>
      <c r="AO355" s="83"/>
      <c r="AP355" s="83"/>
      <c r="AQ355" s="83"/>
      <c r="AR355" s="83"/>
      <c r="AS355" s="83"/>
      <c r="AT355" s="83"/>
      <c r="AU355" s="83"/>
      <c r="AV355" s="83"/>
      <c r="AW355" s="83"/>
      <c r="AX355" s="83"/>
      <c r="AY355" s="83"/>
      <c r="AZ355" s="83"/>
      <c r="BA355" s="83"/>
      <c r="BB355" s="83"/>
      <c r="BC355" s="83"/>
      <c r="BD355" s="83"/>
      <c r="BE355" s="83"/>
      <c r="BF355" s="83"/>
    </row>
    <row r="356" spans="1:58" x14ac:dyDescent="0.25">
      <c r="A356" s="54" t="s">
        <v>86</v>
      </c>
      <c r="B356" s="55"/>
      <c r="C356" s="56"/>
      <c r="D356" s="30" t="s">
        <v>54</v>
      </c>
      <c r="E356" s="11"/>
      <c r="F356" s="11"/>
      <c r="G356" s="11">
        <f t="shared" ref="G356:G362" si="82">F356</f>
        <v>0</v>
      </c>
      <c r="H356" s="11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</row>
    <row r="357" spans="1:58" x14ac:dyDescent="0.25">
      <c r="A357" s="54" t="s">
        <v>87</v>
      </c>
      <c r="B357" s="55"/>
      <c r="C357" s="56"/>
      <c r="D357" s="30" t="s">
        <v>56</v>
      </c>
      <c r="E357" s="11"/>
      <c r="F357" s="11"/>
      <c r="G357" s="11">
        <v>0</v>
      </c>
      <c r="H357" s="11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  <c r="AM357" s="83"/>
      <c r="AN357" s="83"/>
      <c r="AO357" s="83"/>
      <c r="AP357" s="83"/>
      <c r="AQ357" s="83"/>
      <c r="AR357" s="83"/>
      <c r="AS357" s="83"/>
      <c r="AT357" s="83"/>
      <c r="AU357" s="83"/>
      <c r="AV357" s="83"/>
      <c r="AW357" s="83"/>
      <c r="AX357" s="83"/>
      <c r="AY357" s="83"/>
      <c r="AZ357" s="83"/>
      <c r="BA357" s="83"/>
      <c r="BB357" s="83"/>
      <c r="BC357" s="83"/>
      <c r="BD357" s="83"/>
      <c r="BE357" s="83"/>
      <c r="BF357" s="83"/>
    </row>
    <row r="358" spans="1:58" ht="24" x14ac:dyDescent="0.25">
      <c r="A358" s="54" t="s">
        <v>180</v>
      </c>
      <c r="B358" s="55"/>
      <c r="C358" s="56"/>
      <c r="D358" s="30" t="s">
        <v>59</v>
      </c>
      <c r="E358" s="11"/>
      <c r="F358" s="11"/>
      <c r="G358" s="11">
        <f t="shared" si="82"/>
        <v>0</v>
      </c>
      <c r="H358" s="11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  <c r="AM358" s="83"/>
      <c r="AN358" s="83"/>
      <c r="AO358" s="83"/>
      <c r="AP358" s="83"/>
      <c r="AQ358" s="83"/>
      <c r="AR358" s="83"/>
      <c r="AS358" s="83"/>
      <c r="AT358" s="83"/>
      <c r="AU358" s="83"/>
      <c r="AV358" s="83"/>
      <c r="AW358" s="83"/>
      <c r="AX358" s="83"/>
      <c r="AY358" s="83"/>
      <c r="AZ358" s="83"/>
      <c r="BA358" s="83"/>
      <c r="BB358" s="83"/>
      <c r="BC358" s="83"/>
      <c r="BD358" s="83"/>
      <c r="BE358" s="83"/>
      <c r="BF358" s="83"/>
    </row>
    <row r="359" spans="1:58" x14ac:dyDescent="0.25">
      <c r="A359" s="54">
        <v>3225</v>
      </c>
      <c r="B359" s="55"/>
      <c r="C359" s="56"/>
      <c r="D359" s="30" t="s">
        <v>82</v>
      </c>
      <c r="E359" s="11"/>
      <c r="F359" s="11"/>
      <c r="G359" s="11">
        <v>0</v>
      </c>
      <c r="H359" s="11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  <c r="AI359" s="83"/>
      <c r="AJ359" s="83"/>
      <c r="AK359" s="83"/>
      <c r="AL359" s="83"/>
      <c r="AM359" s="83"/>
      <c r="AN359" s="83"/>
      <c r="AO359" s="83"/>
      <c r="AP359" s="83"/>
      <c r="AQ359" s="83"/>
      <c r="AR359" s="83"/>
      <c r="AS359" s="83"/>
      <c r="AT359" s="83"/>
      <c r="AU359" s="83"/>
      <c r="AV359" s="83"/>
      <c r="AW359" s="83"/>
      <c r="AX359" s="83"/>
      <c r="AY359" s="83"/>
      <c r="AZ359" s="83"/>
      <c r="BA359" s="83"/>
      <c r="BB359" s="83"/>
      <c r="BC359" s="83"/>
      <c r="BD359" s="83"/>
      <c r="BE359" s="83"/>
      <c r="BF359" s="83"/>
    </row>
    <row r="360" spans="1:58" x14ac:dyDescent="0.25">
      <c r="A360" s="54" t="s">
        <v>181</v>
      </c>
      <c r="B360" s="55"/>
      <c r="C360" s="56"/>
      <c r="D360" s="30" t="s">
        <v>66</v>
      </c>
      <c r="E360" s="11"/>
      <c r="F360" s="11"/>
      <c r="G360" s="11">
        <f t="shared" si="82"/>
        <v>0</v>
      </c>
      <c r="H360" s="11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  <c r="AM360" s="83"/>
      <c r="AN360" s="83"/>
      <c r="AO360" s="83"/>
      <c r="AP360" s="83"/>
      <c r="AQ360" s="83"/>
      <c r="AR360" s="83"/>
      <c r="AS360" s="83"/>
      <c r="AT360" s="83"/>
      <c r="AU360" s="83"/>
      <c r="AV360" s="83"/>
      <c r="AW360" s="83"/>
      <c r="AX360" s="83"/>
      <c r="AY360" s="83"/>
      <c r="AZ360" s="83"/>
      <c r="BA360" s="83"/>
      <c r="BB360" s="83"/>
      <c r="BC360" s="83"/>
      <c r="BD360" s="83"/>
      <c r="BE360" s="83"/>
      <c r="BF360" s="83"/>
    </row>
    <row r="361" spans="1:58" ht="24" x14ac:dyDescent="0.25">
      <c r="A361" s="54" t="s">
        <v>183</v>
      </c>
      <c r="B361" s="55"/>
      <c r="C361" s="56"/>
      <c r="D361" s="30" t="s">
        <v>182</v>
      </c>
      <c r="E361" s="11"/>
      <c r="F361" s="11"/>
      <c r="G361" s="11">
        <v>0</v>
      </c>
      <c r="H361" s="11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  <c r="AM361" s="83"/>
      <c r="AN361" s="83"/>
      <c r="AO361" s="83"/>
      <c r="AP361" s="83"/>
      <c r="AQ361" s="83"/>
      <c r="AR361" s="83"/>
      <c r="AS361" s="83"/>
      <c r="AT361" s="83"/>
      <c r="AU361" s="83"/>
      <c r="AV361" s="83"/>
      <c r="AW361" s="83"/>
      <c r="AX361" s="83"/>
      <c r="AY361" s="83"/>
      <c r="AZ361" s="83"/>
      <c r="BA361" s="83"/>
      <c r="BB361" s="83"/>
      <c r="BC361" s="83"/>
      <c r="BD361" s="83"/>
      <c r="BE361" s="83"/>
      <c r="BF361" s="83"/>
    </row>
    <row r="362" spans="1:58" x14ac:dyDescent="0.25">
      <c r="A362" s="54" t="s">
        <v>184</v>
      </c>
      <c r="B362" s="55"/>
      <c r="C362" s="56"/>
      <c r="D362" s="30" t="s">
        <v>77</v>
      </c>
      <c r="E362" s="11"/>
      <c r="F362" s="11"/>
      <c r="G362" s="11">
        <f t="shared" si="82"/>
        <v>0</v>
      </c>
      <c r="H362" s="11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  <c r="AM362" s="83"/>
      <c r="AN362" s="83"/>
      <c r="AO362" s="83"/>
      <c r="AP362" s="83"/>
      <c r="AQ362" s="83"/>
      <c r="AR362" s="83"/>
      <c r="AS362" s="83"/>
      <c r="AT362" s="83"/>
      <c r="AU362" s="83"/>
      <c r="AV362" s="83"/>
      <c r="AW362" s="83"/>
      <c r="AX362" s="83"/>
      <c r="AY362" s="83"/>
      <c r="AZ362" s="83"/>
      <c r="BA362" s="83"/>
      <c r="BB362" s="83"/>
      <c r="BC362" s="83"/>
      <c r="BD362" s="83"/>
      <c r="BE362" s="83"/>
      <c r="BF362" s="83"/>
    </row>
    <row r="363" spans="1:58" ht="24" x14ac:dyDescent="0.25">
      <c r="A363" s="54" t="s">
        <v>143</v>
      </c>
      <c r="B363" s="55"/>
      <c r="C363" s="56"/>
      <c r="D363" s="30" t="s">
        <v>75</v>
      </c>
      <c r="E363" s="11"/>
      <c r="F363" s="11"/>
      <c r="G363" s="11">
        <v>21913.38</v>
      </c>
      <c r="H363" s="11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  <c r="AM363" s="83"/>
      <c r="AN363" s="83"/>
      <c r="AO363" s="83"/>
      <c r="AP363" s="83"/>
      <c r="AQ363" s="83"/>
      <c r="AR363" s="83"/>
      <c r="AS363" s="83"/>
      <c r="AT363" s="83"/>
      <c r="AU363" s="83"/>
      <c r="AV363" s="83"/>
      <c r="AW363" s="83"/>
      <c r="AX363" s="83"/>
      <c r="AY363" s="83"/>
      <c r="AZ363" s="83"/>
      <c r="BA363" s="83"/>
      <c r="BB363" s="83"/>
      <c r="BC363" s="83"/>
      <c r="BD363" s="83"/>
      <c r="BE363" s="83"/>
      <c r="BF363" s="83"/>
    </row>
    <row r="364" spans="1:58" ht="24" x14ac:dyDescent="0.25">
      <c r="A364" s="54">
        <v>3241</v>
      </c>
      <c r="B364" s="55"/>
      <c r="C364" s="56"/>
      <c r="D364" s="78" t="s">
        <v>182</v>
      </c>
      <c r="E364" s="11"/>
      <c r="F364" s="11"/>
      <c r="G364" s="11">
        <v>11947.88</v>
      </c>
      <c r="H364" s="11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  <c r="AM364" s="83"/>
      <c r="AN364" s="83"/>
      <c r="AO364" s="83"/>
      <c r="AP364" s="83"/>
      <c r="AQ364" s="83"/>
      <c r="AR364" s="83"/>
      <c r="AS364" s="83"/>
      <c r="AT364" s="83"/>
      <c r="AU364" s="83"/>
      <c r="AV364" s="83"/>
      <c r="AW364" s="83"/>
      <c r="AX364" s="83"/>
      <c r="AY364" s="83"/>
      <c r="AZ364" s="83"/>
      <c r="BA364" s="83"/>
      <c r="BB364" s="83"/>
      <c r="BC364" s="83"/>
      <c r="BD364" s="83"/>
      <c r="BE364" s="83"/>
      <c r="BF364" s="83"/>
    </row>
    <row r="365" spans="1:58" ht="24" x14ac:dyDescent="0.25">
      <c r="A365" s="34">
        <v>42</v>
      </c>
      <c r="B365" s="64"/>
      <c r="C365" s="65"/>
      <c r="D365" s="29" t="s">
        <v>100</v>
      </c>
      <c r="E365" s="6">
        <v>0</v>
      </c>
      <c r="F365" s="6">
        <v>0</v>
      </c>
      <c r="G365" s="6">
        <f>SUM(G366:G372)</f>
        <v>4689.6399999999994</v>
      </c>
      <c r="H365" s="6">
        <v>0</v>
      </c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</row>
    <row r="366" spans="1:58" x14ac:dyDescent="0.25">
      <c r="A366" s="66">
        <v>4221</v>
      </c>
      <c r="B366" s="67"/>
      <c r="C366" s="68"/>
      <c r="D366" s="30" t="s">
        <v>102</v>
      </c>
      <c r="E366" s="11"/>
      <c r="F366" s="11"/>
      <c r="G366" s="11">
        <v>4009.49</v>
      </c>
      <c r="H366" s="11"/>
      <c r="I366" s="83"/>
      <c r="J366" s="83"/>
      <c r="K366" s="91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  <c r="AM366" s="83"/>
      <c r="AN366" s="83"/>
      <c r="AO366" s="83"/>
      <c r="AP366" s="83"/>
      <c r="AQ366" s="83"/>
      <c r="AR366" s="83"/>
      <c r="AS366" s="83"/>
      <c r="AT366" s="83"/>
      <c r="AU366" s="83"/>
      <c r="AV366" s="83"/>
      <c r="AW366" s="83"/>
      <c r="AX366" s="83"/>
      <c r="AY366" s="83"/>
      <c r="AZ366" s="83"/>
      <c r="BA366" s="83"/>
      <c r="BB366" s="83"/>
      <c r="BC366" s="83"/>
      <c r="BD366" s="83"/>
      <c r="BE366" s="83"/>
      <c r="BF366" s="83"/>
    </row>
    <row r="367" spans="1:58" x14ac:dyDescent="0.25">
      <c r="A367" s="66">
        <v>4222</v>
      </c>
      <c r="B367" s="67"/>
      <c r="C367" s="68"/>
      <c r="D367" s="30" t="s">
        <v>103</v>
      </c>
      <c r="E367" s="11"/>
      <c r="F367" s="11"/>
      <c r="G367" s="11">
        <v>0</v>
      </c>
      <c r="H367" s="11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  <c r="AM367" s="83"/>
      <c r="AN367" s="83"/>
      <c r="AO367" s="83"/>
      <c r="AP367" s="83"/>
      <c r="AQ367" s="83"/>
      <c r="AR367" s="83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</row>
    <row r="368" spans="1:58" x14ac:dyDescent="0.25">
      <c r="A368" s="66">
        <v>4223</v>
      </c>
      <c r="B368" s="67"/>
      <c r="C368" s="68"/>
      <c r="D368" s="30" t="s">
        <v>104</v>
      </c>
      <c r="E368" s="11"/>
      <c r="F368" s="11"/>
      <c r="G368" s="11">
        <v>0</v>
      </c>
      <c r="H368" s="11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  <c r="AI368" s="83"/>
      <c r="AJ368" s="83"/>
      <c r="AK368" s="83"/>
      <c r="AL368" s="83"/>
      <c r="AM368" s="83"/>
      <c r="AN368" s="83"/>
      <c r="AO368" s="83"/>
      <c r="AP368" s="83"/>
      <c r="AQ368" s="83"/>
      <c r="AR368" s="83"/>
      <c r="AS368" s="83"/>
      <c r="AT368" s="83"/>
      <c r="AU368" s="83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</row>
    <row r="369" spans="1:58" x14ac:dyDescent="0.25">
      <c r="A369" s="66">
        <v>4226</v>
      </c>
      <c r="B369" s="67"/>
      <c r="C369" s="68"/>
      <c r="D369" s="30" t="s">
        <v>105</v>
      </c>
      <c r="E369" s="11"/>
      <c r="F369" s="11"/>
      <c r="G369" s="11">
        <f t="shared" ref="G369" si="83">F369</f>
        <v>0</v>
      </c>
      <c r="H369" s="11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  <c r="AI369" s="83"/>
      <c r="AJ369" s="83"/>
      <c r="AK369" s="83"/>
      <c r="AL369" s="83"/>
      <c r="AM369" s="83"/>
      <c r="AN369" s="83"/>
      <c r="AO369" s="83"/>
      <c r="AP369" s="83"/>
      <c r="AQ369" s="83"/>
      <c r="AR369" s="83"/>
      <c r="AS369" s="83"/>
      <c r="AT369" s="83"/>
      <c r="AU369" s="83"/>
      <c r="AV369" s="83"/>
      <c r="AW369" s="83"/>
      <c r="AX369" s="83"/>
      <c r="AY369" s="83"/>
      <c r="AZ369" s="83"/>
      <c r="BA369" s="83"/>
      <c r="BB369" s="83"/>
      <c r="BC369" s="83"/>
      <c r="BD369" s="83"/>
      <c r="BE369" s="83"/>
      <c r="BF369" s="83"/>
    </row>
    <row r="370" spans="1:58" ht="24" x14ac:dyDescent="0.25">
      <c r="A370" s="66">
        <v>4227</v>
      </c>
      <c r="B370" s="67"/>
      <c r="C370" s="68"/>
      <c r="D370" s="30" t="s">
        <v>106</v>
      </c>
      <c r="E370" s="11"/>
      <c r="F370" s="11"/>
      <c r="G370" s="11">
        <v>680.15</v>
      </c>
      <c r="H370" s="11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  <c r="AI370" s="83"/>
      <c r="AJ370" s="83"/>
      <c r="AK370" s="83"/>
      <c r="AL370" s="83"/>
      <c r="AM370" s="83"/>
      <c r="AN370" s="83"/>
      <c r="AO370" s="83"/>
      <c r="AP370" s="83"/>
      <c r="AQ370" s="83"/>
      <c r="AR370" s="83"/>
      <c r="AS370" s="83"/>
      <c r="AT370" s="83"/>
      <c r="AU370" s="83"/>
      <c r="AV370" s="83"/>
      <c r="AW370" s="83"/>
      <c r="AX370" s="83"/>
      <c r="AY370" s="83"/>
      <c r="AZ370" s="83"/>
      <c r="BA370" s="83"/>
      <c r="BB370" s="83"/>
      <c r="BC370" s="83"/>
      <c r="BD370" s="83"/>
      <c r="BE370" s="83"/>
      <c r="BF370" s="83"/>
    </row>
    <row r="371" spans="1:58" x14ac:dyDescent="0.25">
      <c r="A371" s="66">
        <v>4241</v>
      </c>
      <c r="B371" s="67"/>
      <c r="C371" s="68"/>
      <c r="D371" s="30" t="s">
        <v>108</v>
      </c>
      <c r="E371" s="11"/>
      <c r="F371" s="11"/>
      <c r="G371" s="11">
        <v>0</v>
      </c>
      <c r="H371" s="11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  <c r="AI371" s="83"/>
      <c r="AJ371" s="83"/>
      <c r="AK371" s="83"/>
      <c r="AL371" s="83"/>
      <c r="AM371" s="83"/>
      <c r="AN371" s="83"/>
      <c r="AO371" s="83"/>
      <c r="AP371" s="83"/>
      <c r="AQ371" s="83"/>
      <c r="AR371" s="83"/>
      <c r="AS371" s="83"/>
      <c r="AT371" s="83"/>
      <c r="AU371" s="83"/>
      <c r="AV371" s="83"/>
      <c r="AW371" s="83"/>
      <c r="AX371" s="83"/>
      <c r="AY371" s="83"/>
      <c r="AZ371" s="83"/>
      <c r="BA371" s="83"/>
      <c r="BB371" s="83"/>
      <c r="BC371" s="83"/>
      <c r="BD371" s="83"/>
      <c r="BE371" s="83"/>
      <c r="BF371" s="83"/>
    </row>
    <row r="372" spans="1:58" ht="24" x14ac:dyDescent="0.25">
      <c r="A372" s="66">
        <v>4242</v>
      </c>
      <c r="B372" s="67"/>
      <c r="C372" s="68"/>
      <c r="D372" s="78" t="s">
        <v>109</v>
      </c>
      <c r="E372" s="11"/>
      <c r="F372" s="11"/>
      <c r="G372" s="11">
        <f t="shared" ref="G372" si="84">F372</f>
        <v>0</v>
      </c>
      <c r="H372" s="11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  <c r="AI372" s="83"/>
      <c r="AJ372" s="83"/>
      <c r="AK372" s="83"/>
      <c r="AL372" s="83"/>
      <c r="AM372" s="83"/>
      <c r="AN372" s="83"/>
      <c r="AO372" s="83"/>
      <c r="AP372" s="83"/>
      <c r="AQ372" s="83"/>
      <c r="AR372" s="83"/>
      <c r="AS372" s="83"/>
      <c r="AT372" s="83"/>
      <c r="AU372" s="83"/>
      <c r="AV372" s="83"/>
      <c r="AW372" s="83"/>
      <c r="AX372" s="83"/>
      <c r="AY372" s="83"/>
      <c r="AZ372" s="83"/>
      <c r="BA372" s="83"/>
      <c r="BB372" s="83"/>
      <c r="BC372" s="83"/>
      <c r="BD372" s="83"/>
      <c r="BE372" s="83"/>
      <c r="BF372" s="83"/>
    </row>
    <row r="373" spans="1:58" ht="51" x14ac:dyDescent="0.25">
      <c r="A373" s="292" t="s">
        <v>185</v>
      </c>
      <c r="B373" s="292"/>
      <c r="C373" s="292"/>
      <c r="D373" s="62" t="s">
        <v>186</v>
      </c>
      <c r="E373" s="63">
        <f>E374</f>
        <v>34354.629999999997</v>
      </c>
      <c r="F373" s="63">
        <f t="shared" ref="F373:G373" si="85">F374</f>
        <v>34354.629999999997</v>
      </c>
      <c r="G373" s="63">
        <f t="shared" si="85"/>
        <v>31824.69</v>
      </c>
      <c r="H373" s="63">
        <f t="shared" si="75"/>
        <v>92.635810660746458</v>
      </c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</row>
    <row r="374" spans="1:58" x14ac:dyDescent="0.25">
      <c r="A374" s="293" t="s">
        <v>179</v>
      </c>
      <c r="B374" s="293"/>
      <c r="C374" s="293"/>
      <c r="D374" s="53" t="s">
        <v>51</v>
      </c>
      <c r="E374" s="12">
        <f>E375+E379</f>
        <v>34354.629999999997</v>
      </c>
      <c r="F374" s="12">
        <f t="shared" ref="F374:G374" si="86">F375+F379</f>
        <v>34354.629999999997</v>
      </c>
      <c r="G374" s="12">
        <f t="shared" si="86"/>
        <v>31824.69</v>
      </c>
      <c r="H374" s="12">
        <f t="shared" si="75"/>
        <v>92.635810660746458</v>
      </c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</row>
    <row r="375" spans="1:58" x14ac:dyDescent="0.25">
      <c r="A375" s="57" t="s">
        <v>187</v>
      </c>
      <c r="B375" s="79"/>
      <c r="C375" s="80"/>
      <c r="D375" s="29" t="s">
        <v>43</v>
      </c>
      <c r="E375" s="6">
        <v>32894.68</v>
      </c>
      <c r="F375" s="6">
        <v>32894.68</v>
      </c>
      <c r="G375" s="6">
        <f>SUM(G376:G378)</f>
        <v>30836.39</v>
      </c>
      <c r="H375" s="6">
        <f t="shared" si="75"/>
        <v>93.742787587536952</v>
      </c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</row>
    <row r="376" spans="1:58" x14ac:dyDescent="0.25">
      <c r="A376" s="54" t="s">
        <v>188</v>
      </c>
      <c r="B376" s="55"/>
      <c r="C376" s="56"/>
      <c r="D376" s="30" t="s">
        <v>45</v>
      </c>
      <c r="E376" s="11"/>
      <c r="F376" s="11"/>
      <c r="G376" s="11">
        <v>25655.84</v>
      </c>
      <c r="H376" s="11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  <c r="AI376" s="83"/>
      <c r="AJ376" s="83"/>
      <c r="AK376" s="83"/>
      <c r="AL376" s="83"/>
      <c r="AM376" s="83"/>
      <c r="AN376" s="83"/>
      <c r="AO376" s="83"/>
      <c r="AP376" s="83"/>
      <c r="AQ376" s="83"/>
      <c r="AR376" s="83"/>
      <c r="AS376" s="83"/>
      <c r="AT376" s="83"/>
      <c r="AU376" s="83"/>
      <c r="AV376" s="83"/>
      <c r="AW376" s="83"/>
      <c r="AX376" s="83"/>
      <c r="AY376" s="83"/>
      <c r="AZ376" s="83"/>
      <c r="BA376" s="83"/>
      <c r="BB376" s="83"/>
      <c r="BC376" s="83"/>
      <c r="BD376" s="83"/>
      <c r="BE376" s="83"/>
      <c r="BF376" s="83"/>
    </row>
    <row r="377" spans="1:58" x14ac:dyDescent="0.25">
      <c r="A377" s="54" t="s">
        <v>189</v>
      </c>
      <c r="B377" s="55"/>
      <c r="C377" s="56"/>
      <c r="D377" s="30" t="s">
        <v>46</v>
      </c>
      <c r="E377" s="11"/>
      <c r="F377" s="11"/>
      <c r="G377" s="11">
        <v>1500</v>
      </c>
      <c r="H377" s="11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  <c r="AI377" s="83"/>
      <c r="AJ377" s="83"/>
      <c r="AK377" s="83"/>
      <c r="AL377" s="83"/>
      <c r="AM377" s="83"/>
      <c r="AN377" s="83"/>
      <c r="AO377" s="83"/>
      <c r="AP377" s="83"/>
      <c r="AQ377" s="83"/>
      <c r="AR377" s="83"/>
      <c r="AS377" s="83"/>
      <c r="AT377" s="83"/>
      <c r="AU377" s="83"/>
      <c r="AV377" s="83"/>
      <c r="AW377" s="83"/>
      <c r="AX377" s="83"/>
      <c r="AY377" s="83"/>
      <c r="AZ377" s="83"/>
      <c r="BA377" s="83"/>
      <c r="BB377" s="83"/>
      <c r="BC377" s="83"/>
      <c r="BD377" s="83"/>
      <c r="BE377" s="83"/>
      <c r="BF377" s="83"/>
    </row>
    <row r="378" spans="1:58" ht="24" x14ac:dyDescent="0.25">
      <c r="A378" s="54" t="s">
        <v>190</v>
      </c>
      <c r="B378" s="55"/>
      <c r="C378" s="56"/>
      <c r="D378" s="30" t="s">
        <v>48</v>
      </c>
      <c r="E378" s="11"/>
      <c r="F378" s="11"/>
      <c r="G378" s="11">
        <v>3680.55</v>
      </c>
      <c r="H378" s="11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  <c r="AI378" s="83"/>
      <c r="AJ378" s="83"/>
      <c r="AK378" s="83"/>
      <c r="AL378" s="83"/>
      <c r="AM378" s="83"/>
      <c r="AN378" s="83"/>
      <c r="AO378" s="83"/>
      <c r="AP378" s="83"/>
      <c r="AQ378" s="83"/>
      <c r="AR378" s="83"/>
      <c r="AS378" s="83"/>
      <c r="AT378" s="83"/>
      <c r="AU378" s="83"/>
      <c r="AV378" s="83"/>
      <c r="AW378" s="83"/>
      <c r="AX378" s="83"/>
      <c r="AY378" s="83"/>
      <c r="AZ378" s="83"/>
      <c r="BA378" s="83"/>
      <c r="BB378" s="83"/>
      <c r="BC378" s="83"/>
      <c r="BD378" s="83"/>
      <c r="BE378" s="83"/>
      <c r="BF378" s="83"/>
    </row>
    <row r="379" spans="1:58" x14ac:dyDescent="0.25">
      <c r="A379" s="57" t="s">
        <v>142</v>
      </c>
      <c r="B379" s="79"/>
      <c r="C379" s="80"/>
      <c r="D379" s="29" t="s">
        <v>52</v>
      </c>
      <c r="E379" s="6">
        <v>1459.95</v>
      </c>
      <c r="F379" s="6">
        <v>1459.95</v>
      </c>
      <c r="G379" s="6">
        <f>SUM(G380:G385)</f>
        <v>988.3</v>
      </c>
      <c r="H379" s="6">
        <f t="shared" si="75"/>
        <v>67.694099112983324</v>
      </c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</row>
    <row r="380" spans="1:58" x14ac:dyDescent="0.25">
      <c r="A380" s="54" t="s">
        <v>86</v>
      </c>
      <c r="B380" s="55"/>
      <c r="C380" s="56"/>
      <c r="D380" s="30" t="s">
        <v>54</v>
      </c>
      <c r="E380" s="11"/>
      <c r="F380" s="11"/>
      <c r="G380" s="11">
        <v>988.3</v>
      </c>
      <c r="H380" s="11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  <c r="AI380" s="83"/>
      <c r="AJ380" s="83"/>
      <c r="AK380" s="83"/>
      <c r="AL380" s="83"/>
      <c r="AM380" s="83"/>
      <c r="AN380" s="83"/>
      <c r="AO380" s="83"/>
      <c r="AP380" s="83"/>
      <c r="AQ380" s="83"/>
      <c r="AR380" s="83"/>
      <c r="AS380" s="83"/>
      <c r="AT380" s="83"/>
      <c r="AU380" s="83"/>
      <c r="AV380" s="83"/>
      <c r="AW380" s="83"/>
      <c r="AX380" s="83"/>
      <c r="AY380" s="83"/>
      <c r="AZ380" s="83"/>
      <c r="BA380" s="83"/>
      <c r="BB380" s="83"/>
      <c r="BC380" s="83"/>
      <c r="BD380" s="83"/>
      <c r="BE380" s="83"/>
      <c r="BF380" s="83"/>
    </row>
    <row r="381" spans="1:58" ht="24" x14ac:dyDescent="0.25">
      <c r="A381" s="54">
        <v>3221</v>
      </c>
      <c r="B381" s="55"/>
      <c r="C381" s="56"/>
      <c r="D381" s="30" t="s">
        <v>59</v>
      </c>
      <c r="E381" s="11"/>
      <c r="F381" s="11"/>
      <c r="G381" s="11">
        <f t="shared" si="78"/>
        <v>0</v>
      </c>
      <c r="H381" s="11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  <c r="AI381" s="83"/>
      <c r="AJ381" s="83"/>
      <c r="AK381" s="83"/>
      <c r="AL381" s="83"/>
      <c r="AM381" s="83"/>
      <c r="AN381" s="83"/>
      <c r="AO381" s="83"/>
      <c r="AP381" s="83"/>
      <c r="AQ381" s="83"/>
      <c r="AR381" s="83"/>
      <c r="AS381" s="83"/>
      <c r="AT381" s="83"/>
      <c r="AU381" s="83"/>
      <c r="AV381" s="83"/>
      <c r="AW381" s="83"/>
      <c r="AX381" s="83"/>
      <c r="AY381" s="83"/>
      <c r="AZ381" s="83"/>
      <c r="BA381" s="83"/>
      <c r="BB381" s="83"/>
      <c r="BC381" s="83"/>
      <c r="BD381" s="83"/>
      <c r="BE381" s="83"/>
      <c r="BF381" s="83"/>
    </row>
    <row r="382" spans="1:58" x14ac:dyDescent="0.25">
      <c r="A382" s="54" t="s">
        <v>181</v>
      </c>
      <c r="B382" s="55"/>
      <c r="C382" s="56"/>
      <c r="D382" s="30" t="s">
        <v>66</v>
      </c>
      <c r="E382" s="11"/>
      <c r="F382" s="11"/>
      <c r="G382" s="11">
        <f t="shared" si="78"/>
        <v>0</v>
      </c>
      <c r="H382" s="11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  <c r="BA382" s="83"/>
      <c r="BB382" s="83"/>
      <c r="BC382" s="83"/>
      <c r="BD382" s="83"/>
      <c r="BE382" s="83"/>
      <c r="BF382" s="83"/>
    </row>
    <row r="383" spans="1:58" x14ac:dyDescent="0.25">
      <c r="A383" s="54" t="s">
        <v>191</v>
      </c>
      <c r="B383" s="55"/>
      <c r="C383" s="56"/>
      <c r="D383" s="30" t="s">
        <v>68</v>
      </c>
      <c r="E383" s="11"/>
      <c r="F383" s="11"/>
      <c r="G383" s="11">
        <f t="shared" si="78"/>
        <v>0</v>
      </c>
      <c r="H383" s="11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</row>
    <row r="384" spans="1:58" x14ac:dyDescent="0.25">
      <c r="A384" s="54" t="s">
        <v>192</v>
      </c>
      <c r="B384" s="55"/>
      <c r="C384" s="56"/>
      <c r="D384" s="30" t="s">
        <v>70</v>
      </c>
      <c r="E384" s="11"/>
      <c r="F384" s="11"/>
      <c r="G384" s="11">
        <f t="shared" si="78"/>
        <v>0</v>
      </c>
      <c r="H384" s="11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  <c r="AI384" s="83"/>
      <c r="AJ384" s="83"/>
      <c r="AK384" s="83"/>
      <c r="AL384" s="83"/>
      <c r="AM384" s="83"/>
      <c r="AN384" s="83"/>
      <c r="AO384" s="83"/>
      <c r="AP384" s="83"/>
      <c r="AQ384" s="83"/>
      <c r="AR384" s="83"/>
      <c r="AS384" s="83"/>
      <c r="AT384" s="83"/>
      <c r="AU384" s="83"/>
      <c r="AV384" s="83"/>
      <c r="AW384" s="83"/>
      <c r="AX384" s="83"/>
      <c r="AY384" s="83"/>
      <c r="AZ384" s="83"/>
      <c r="BA384" s="83"/>
      <c r="BB384" s="83"/>
      <c r="BC384" s="83"/>
      <c r="BD384" s="83"/>
      <c r="BE384" s="83"/>
      <c r="BF384" s="83"/>
    </row>
    <row r="385" spans="1:58" x14ac:dyDescent="0.25">
      <c r="A385" s="54" t="s">
        <v>193</v>
      </c>
      <c r="B385" s="55"/>
      <c r="C385" s="56"/>
      <c r="D385" s="30" t="s">
        <v>72</v>
      </c>
      <c r="E385" s="11"/>
      <c r="F385" s="11"/>
      <c r="G385" s="11">
        <f t="shared" si="78"/>
        <v>0</v>
      </c>
      <c r="H385" s="11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  <c r="AI385" s="83"/>
      <c r="AJ385" s="83"/>
      <c r="AK385" s="83"/>
      <c r="AL385" s="83"/>
      <c r="AM385" s="83"/>
      <c r="AN385" s="83"/>
      <c r="AO385" s="83"/>
      <c r="AP385" s="83"/>
      <c r="AQ385" s="83"/>
      <c r="AR385" s="83"/>
      <c r="AS385" s="83"/>
      <c r="AT385" s="83"/>
      <c r="AU385" s="83"/>
      <c r="AV385" s="83"/>
      <c r="AW385" s="83"/>
      <c r="AX385" s="83"/>
      <c r="AY385" s="83"/>
      <c r="AZ385" s="83"/>
      <c r="BA385" s="83"/>
      <c r="BB385" s="83"/>
      <c r="BC385" s="83"/>
      <c r="BD385" s="83"/>
      <c r="BE385" s="83"/>
      <c r="BF385" s="83"/>
    </row>
    <row r="386" spans="1:58" x14ac:dyDescent="0.25">
      <c r="A386" s="54"/>
      <c r="B386" s="55"/>
      <c r="C386" s="55"/>
      <c r="D386" s="81"/>
      <c r="E386" s="23"/>
      <c r="F386" s="23"/>
      <c r="G386" s="23"/>
      <c r="H386" s="252"/>
      <c r="I386" s="83"/>
      <c r="J386" s="83"/>
      <c r="K386" s="83"/>
      <c r="L386" s="83"/>
      <c r="M386" s="83"/>
      <c r="N386" s="83"/>
      <c r="O386" s="83"/>
    </row>
    <row r="387" spans="1:58" s="82" customFormat="1" ht="15.75" x14ac:dyDescent="0.25">
      <c r="A387" s="279" t="s">
        <v>112</v>
      </c>
      <c r="B387" s="279"/>
      <c r="C387" s="279"/>
      <c r="D387" s="279"/>
      <c r="E387" s="41">
        <f>E15+E52+E139+E134+E114+E128</f>
        <v>2196365.0700000003</v>
      </c>
      <c r="F387" s="41">
        <f t="shared" ref="F387:G387" si="87">F15+F52+F139+F134+F114+F128</f>
        <v>2271375.1900000004</v>
      </c>
      <c r="G387" s="41">
        <f t="shared" si="87"/>
        <v>2569409.3800000004</v>
      </c>
      <c r="H387" s="41">
        <f t="shared" si="75"/>
        <v>113.1213104427719</v>
      </c>
      <c r="I387" s="181"/>
      <c r="J387" s="181"/>
      <c r="K387" s="181"/>
      <c r="L387" s="181"/>
      <c r="M387" s="181"/>
      <c r="N387" s="181"/>
      <c r="O387" s="181"/>
    </row>
    <row r="388" spans="1:58" x14ac:dyDescent="0.25">
      <c r="I388" s="83"/>
      <c r="J388" s="83"/>
      <c r="K388" s="83"/>
      <c r="L388" s="83"/>
      <c r="M388" s="83"/>
      <c r="N388" s="83"/>
      <c r="O388" s="83"/>
    </row>
  </sheetData>
  <mergeCells count="80">
    <mergeCell ref="A17:C17"/>
    <mergeCell ref="A2:H2"/>
    <mergeCell ref="A15:C15"/>
    <mergeCell ref="A16:C16"/>
    <mergeCell ref="A6:D6"/>
    <mergeCell ref="A7:D7"/>
    <mergeCell ref="A4:H4"/>
    <mergeCell ref="A8:C8"/>
    <mergeCell ref="A9:C9"/>
    <mergeCell ref="A10:C10"/>
    <mergeCell ref="A11:C11"/>
    <mergeCell ref="A12:C12"/>
    <mergeCell ref="A13:C13"/>
    <mergeCell ref="A14:C14"/>
    <mergeCell ref="A72:C72"/>
    <mergeCell ref="A18:C18"/>
    <mergeCell ref="A41:C41"/>
    <mergeCell ref="A43:C43"/>
    <mergeCell ref="A44:C44"/>
    <mergeCell ref="A52:C52"/>
    <mergeCell ref="A53:C53"/>
    <mergeCell ref="A54:C54"/>
    <mergeCell ref="A64:C64"/>
    <mergeCell ref="A65:C65"/>
    <mergeCell ref="A71:C71"/>
    <mergeCell ref="A48:C48"/>
    <mergeCell ref="A49:C49"/>
    <mergeCell ref="A111:C111"/>
    <mergeCell ref="A79:C79"/>
    <mergeCell ref="A80:C80"/>
    <mergeCell ref="A83:C83"/>
    <mergeCell ref="A84:C84"/>
    <mergeCell ref="A92:C92"/>
    <mergeCell ref="A93:C93"/>
    <mergeCell ref="A101:C101"/>
    <mergeCell ref="A102:C102"/>
    <mergeCell ref="A110:C110"/>
    <mergeCell ref="A141:C141"/>
    <mergeCell ref="A128:C128"/>
    <mergeCell ref="A129:C129"/>
    <mergeCell ref="A130:C130"/>
    <mergeCell ref="A125:C125"/>
    <mergeCell ref="A134:C134"/>
    <mergeCell ref="A135:C135"/>
    <mergeCell ref="A136:C136"/>
    <mergeCell ref="A139:C139"/>
    <mergeCell ref="A140:C140"/>
    <mergeCell ref="A114:C114"/>
    <mergeCell ref="A115:C115"/>
    <mergeCell ref="A116:C116"/>
    <mergeCell ref="A120:C120"/>
    <mergeCell ref="A121:C121"/>
    <mergeCell ref="A374:C374"/>
    <mergeCell ref="A387:D387"/>
    <mergeCell ref="A305:C305"/>
    <mergeCell ref="A322:C322"/>
    <mergeCell ref="A330:C330"/>
    <mergeCell ref="A331:C331"/>
    <mergeCell ref="A335:C335"/>
    <mergeCell ref="A339:C339"/>
    <mergeCell ref="A340:C340"/>
    <mergeCell ref="A373:C373"/>
    <mergeCell ref="A354:C354"/>
    <mergeCell ref="A314:C314"/>
    <mergeCell ref="A75:C75"/>
    <mergeCell ref="A76:C76"/>
    <mergeCell ref="A124:C124"/>
    <mergeCell ref="A304:C304"/>
    <mergeCell ref="A199:C199"/>
    <mergeCell ref="A230:C230"/>
    <mergeCell ref="A256:C256"/>
    <mergeCell ref="A257:C257"/>
    <mergeCell ref="A270:C270"/>
    <mergeCell ref="A271:C271"/>
    <mergeCell ref="A276:C276"/>
    <mergeCell ref="A277:C277"/>
    <mergeCell ref="A288:C288"/>
    <mergeCell ref="A289:C289"/>
    <mergeCell ref="A296:C296"/>
    <mergeCell ref="A174:C174"/>
  </mergeCells>
  <pageMargins left="0.70866141732283472" right="0.70866141732283472" top="1.1417322834645669" bottom="1.1417322834645669" header="0.74803149606299213" footer="0.74803149606299213"/>
  <pageSetup paperSize="9" scale="7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64" width="9" customWidth="1"/>
    <col min="65" max="65" width="9.140625" customWidth="1"/>
  </cols>
  <sheetData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4</vt:i4>
      </vt:variant>
    </vt:vector>
  </HeadingPairs>
  <TitlesOfParts>
    <vt:vector size="12" baseType="lpstr">
      <vt:lpstr>SAŽETAK</vt:lpstr>
      <vt:lpstr>_Račun_prihoda_i_rashoda</vt:lpstr>
      <vt:lpstr>Prihodi i rashodi po izvorima</vt:lpstr>
      <vt:lpstr>Rashodi_prema_funkcijskoj_kl</vt:lpstr>
      <vt:lpstr>Račun_financiranja</vt:lpstr>
      <vt:lpstr>Račun financiranja po izvorima</vt:lpstr>
      <vt:lpstr>POSEBNI_DIO</vt:lpstr>
      <vt:lpstr>List1</vt:lpstr>
      <vt:lpstr>POSEBNI_DIO!Ispis_naslova</vt:lpstr>
      <vt:lpstr>_Račun_prihoda_i_rashoda!Podrucje_ispisa</vt:lpstr>
      <vt:lpstr>POSEBNI_DIO!Podrucje_ispisa</vt:lpstr>
      <vt:lpstr>Račun_financiranja!Podrucje_ispisa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korisnik</cp:lastModifiedBy>
  <cp:revision>5</cp:revision>
  <cp:lastPrinted>2024-03-06T16:04:55Z</cp:lastPrinted>
  <dcterms:created xsi:type="dcterms:W3CDTF">2022-08-12T12:51:27Z</dcterms:created>
  <dcterms:modified xsi:type="dcterms:W3CDTF">2024-03-15T11:42:32Z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